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23715" windowHeight="9495"/>
  </bookViews>
  <sheets>
    <sheet name="TensionCalculator" sheetId="4" r:id="rId1"/>
  </sheets>
  <definedNames>
    <definedName name="Circle_K_Plain_Bass_Strings">#REF!</definedName>
    <definedName name="Circle_K_Wound_Nickel_Steel_Hybrid_Bass_Strings">#REF!</definedName>
  </definedNames>
  <calcPr calcId="125725"/>
</workbook>
</file>

<file path=xl/calcChain.xml><?xml version="1.0" encoding="utf-8"?>
<calcChain xmlns="http://schemas.openxmlformats.org/spreadsheetml/2006/main">
  <c r="K6" i="4"/>
  <c r="K14"/>
  <c r="K22"/>
  <c r="K30"/>
  <c r="K29"/>
  <c r="E14"/>
  <c r="E15"/>
  <c r="E16"/>
  <c r="E17"/>
  <c r="E18"/>
  <c r="E19"/>
  <c r="E13"/>
  <c r="E22"/>
  <c r="E23"/>
  <c r="E24"/>
  <c r="E25"/>
  <c r="E26"/>
  <c r="E27"/>
  <c r="E21"/>
  <c r="E30"/>
  <c r="E31"/>
  <c r="E32"/>
  <c r="E33"/>
  <c r="E34"/>
  <c r="E35"/>
  <c r="E29"/>
  <c r="F40"/>
  <c r="H40"/>
  <c r="F41"/>
  <c r="I41"/>
  <c r="C29"/>
  <c r="D29"/>
  <c r="H29"/>
  <c r="C21"/>
  <c r="D21"/>
  <c r="C13"/>
  <c r="C14"/>
  <c r="D13"/>
  <c r="H13"/>
  <c r="C5"/>
  <c r="C6"/>
  <c r="K21"/>
  <c r="K13"/>
  <c r="K5"/>
  <c r="L4"/>
  <c r="L5"/>
  <c r="E11"/>
  <c r="E10"/>
  <c r="E9"/>
  <c r="E8"/>
  <c r="E7"/>
  <c r="E6"/>
  <c r="E5"/>
  <c r="L29"/>
  <c r="M4"/>
  <c r="M30"/>
  <c r="L22"/>
  <c r="L21"/>
  <c r="L14"/>
  <c r="L13"/>
  <c r="L6"/>
  <c r="M22"/>
  <c r="M5"/>
  <c r="M13"/>
  <c r="N4"/>
  <c r="N13"/>
  <c r="N6"/>
  <c r="N21"/>
  <c r="O4"/>
  <c r="O5"/>
  <c r="O13"/>
  <c r="O30"/>
  <c r="O22"/>
  <c r="O21"/>
  <c r="N5"/>
  <c r="M29"/>
  <c r="O29"/>
  <c r="C22"/>
  <c r="D22"/>
  <c r="H22"/>
  <c r="N22"/>
  <c r="N30"/>
  <c r="M14"/>
  <c r="P4"/>
  <c r="O6"/>
  <c r="N14"/>
  <c r="N29"/>
  <c r="M6"/>
  <c r="L30"/>
  <c r="O14"/>
  <c r="M21"/>
  <c r="C30"/>
  <c r="D30"/>
  <c r="H30"/>
  <c r="H21"/>
  <c r="C23"/>
  <c r="C24"/>
  <c r="P14"/>
  <c r="Q4"/>
  <c r="P29"/>
  <c r="P5"/>
  <c r="P30"/>
  <c r="P13"/>
  <c r="P22"/>
  <c r="P21"/>
  <c r="P6"/>
  <c r="D23"/>
  <c r="H23"/>
  <c r="Q30"/>
  <c r="Q14"/>
  <c r="Q5"/>
  <c r="R4"/>
  <c r="Q22"/>
  <c r="Q21"/>
  <c r="Q13"/>
  <c r="Q6"/>
  <c r="Q29"/>
  <c r="D24"/>
  <c r="C25"/>
  <c r="R13"/>
  <c r="R21"/>
  <c r="R14"/>
  <c r="R22"/>
  <c r="S4"/>
  <c r="R6"/>
  <c r="R29"/>
  <c r="R30"/>
  <c r="R5"/>
  <c r="D25"/>
  <c r="C26"/>
  <c r="H24"/>
  <c r="S13"/>
  <c r="S21"/>
  <c r="S6"/>
  <c r="S22"/>
  <c r="S14"/>
  <c r="T4"/>
  <c r="S5"/>
  <c r="S30"/>
  <c r="S29"/>
  <c r="C27"/>
  <c r="D27"/>
  <c r="H27"/>
  <c r="D26"/>
  <c r="H25"/>
  <c r="T13"/>
  <c r="T6"/>
  <c r="T5"/>
  <c r="T30"/>
  <c r="U4"/>
  <c r="T29"/>
  <c r="T14"/>
  <c r="T22"/>
  <c r="T21"/>
  <c r="H26"/>
  <c r="U13"/>
  <c r="U30"/>
  <c r="U6"/>
  <c r="U29"/>
  <c r="U14"/>
  <c r="U5"/>
  <c r="V4"/>
  <c r="U22"/>
  <c r="U21"/>
  <c r="W4"/>
  <c r="V22"/>
  <c r="V13"/>
  <c r="V30"/>
  <c r="V14"/>
  <c r="V5"/>
  <c r="V29"/>
  <c r="V6"/>
  <c r="V21"/>
  <c r="W13"/>
  <c r="W30"/>
  <c r="W29"/>
  <c r="W14"/>
  <c r="W21"/>
  <c r="W6"/>
  <c r="W22"/>
  <c r="W5"/>
  <c r="X4"/>
  <c r="X22"/>
  <c r="X6"/>
  <c r="X21"/>
  <c r="X13"/>
  <c r="X29"/>
  <c r="X14"/>
  <c r="Y4"/>
  <c r="X5"/>
  <c r="X30"/>
  <c r="Y29"/>
  <c r="Y22"/>
  <c r="Y21"/>
  <c r="Y14"/>
  <c r="Y13"/>
  <c r="Y6"/>
  <c r="Y5"/>
  <c r="Z4"/>
  <c r="Y30"/>
  <c r="Z13"/>
  <c r="AA4"/>
  <c r="Z14"/>
  <c r="Z22"/>
  <c r="Z6"/>
  <c r="Z5"/>
  <c r="Z30"/>
  <c r="Z29"/>
  <c r="Z21"/>
  <c r="AA6"/>
  <c r="AA21"/>
  <c r="AA5"/>
  <c r="AA22"/>
  <c r="AA30"/>
  <c r="AB4"/>
  <c r="AA29"/>
  <c r="AA14"/>
  <c r="AA13"/>
  <c r="AB6"/>
  <c r="AB5"/>
  <c r="AB29"/>
  <c r="AB22"/>
  <c r="AB13"/>
  <c r="AB30"/>
  <c r="AC4"/>
  <c r="AB21"/>
  <c r="AB14"/>
  <c r="AC13"/>
  <c r="AC14"/>
  <c r="AC6"/>
  <c r="AC29"/>
  <c r="AC5"/>
  <c r="AD4"/>
  <c r="AC30"/>
  <c r="AC22"/>
  <c r="AC21"/>
  <c r="AE4"/>
  <c r="AD30"/>
  <c r="AD22"/>
  <c r="AD6"/>
  <c r="AD29"/>
  <c r="AD14"/>
  <c r="AD5"/>
  <c r="AD13"/>
  <c r="AD21"/>
  <c r="AE5"/>
  <c r="AE30"/>
  <c r="AE14"/>
  <c r="AF4"/>
  <c r="AE6"/>
  <c r="AE29"/>
  <c r="AE21"/>
  <c r="AE22"/>
  <c r="AE13"/>
  <c r="AF22"/>
  <c r="AF29"/>
  <c r="AF21"/>
  <c r="AF13"/>
  <c r="AF14"/>
  <c r="AF6"/>
  <c r="AF5"/>
  <c r="AF30"/>
  <c r="AG4"/>
  <c r="AG29"/>
  <c r="AG13"/>
  <c r="AG22"/>
  <c r="AG30"/>
  <c r="AG21"/>
  <c r="AG14"/>
  <c r="AG6"/>
  <c r="AG5"/>
  <c r="AH4"/>
  <c r="AH29"/>
  <c r="AH14"/>
  <c r="AH5"/>
  <c r="AH22"/>
  <c r="AI4"/>
  <c r="AH30"/>
  <c r="AH21"/>
  <c r="AH6"/>
  <c r="AH13"/>
  <c r="AI6"/>
  <c r="AI5"/>
  <c r="AI30"/>
  <c r="AJ4"/>
  <c r="AI22"/>
  <c r="AI21"/>
  <c r="AI13"/>
  <c r="AI29"/>
  <c r="AI14"/>
  <c r="AJ6"/>
  <c r="AK4"/>
  <c r="AJ29"/>
  <c r="AJ5"/>
  <c r="AJ22"/>
  <c r="AJ13"/>
  <c r="AJ30"/>
  <c r="AJ21"/>
  <c r="AJ14"/>
  <c r="AK13"/>
  <c r="AK14"/>
  <c r="AK6"/>
  <c r="AK29"/>
  <c r="AK5"/>
  <c r="AL4"/>
  <c r="AK30"/>
  <c r="AK22"/>
  <c r="AK21"/>
  <c r="AM4"/>
  <c r="AL22"/>
  <c r="AL13"/>
  <c r="AL30"/>
  <c r="AL14"/>
  <c r="AL21"/>
  <c r="AL29"/>
  <c r="AL6"/>
  <c r="AL5"/>
  <c r="AM5"/>
  <c r="AM30"/>
  <c r="AM29"/>
  <c r="AM14"/>
  <c r="AM21"/>
  <c r="AM6"/>
  <c r="AN4"/>
  <c r="AM22"/>
  <c r="AM13"/>
  <c r="AN22"/>
  <c r="AN6"/>
  <c r="AN21"/>
  <c r="AN13"/>
  <c r="AO4"/>
  <c r="AN14"/>
  <c r="AN29"/>
  <c r="AN5"/>
  <c r="AN30"/>
  <c r="AO29"/>
  <c r="AO22"/>
  <c r="AO30"/>
  <c r="AO21"/>
  <c r="AO14"/>
  <c r="AO13"/>
  <c r="AO6"/>
  <c r="AO5"/>
  <c r="AP4"/>
  <c r="AP5"/>
  <c r="AP6"/>
  <c r="AQ4"/>
  <c r="AP21"/>
  <c r="AP14"/>
  <c r="AP22"/>
  <c r="AP30"/>
  <c r="AP29"/>
  <c r="AP13"/>
  <c r="AQ5"/>
  <c r="AQ6"/>
  <c r="AR4"/>
  <c r="AQ30"/>
  <c r="AQ13"/>
  <c r="AQ22"/>
  <c r="AQ21"/>
  <c r="AQ29"/>
  <c r="AQ14"/>
  <c r="AR6"/>
  <c r="AS4"/>
  <c r="AR22"/>
  <c r="AR5"/>
  <c r="AR29"/>
  <c r="AR30"/>
  <c r="AR21"/>
  <c r="AR14"/>
  <c r="AR13"/>
  <c r="AS13"/>
  <c r="AT4"/>
  <c r="AS30"/>
  <c r="AS6"/>
  <c r="AS5"/>
  <c r="AS29"/>
  <c r="AS14"/>
  <c r="AS22"/>
  <c r="AS21"/>
  <c r="AU4"/>
  <c r="AT14"/>
  <c r="AT22"/>
  <c r="AT30"/>
  <c r="AT6"/>
  <c r="AT5"/>
  <c r="AT13"/>
  <c r="AT29"/>
  <c r="AT21"/>
  <c r="AU5"/>
  <c r="AU29"/>
  <c r="AU14"/>
  <c r="AU30"/>
  <c r="AU6"/>
  <c r="AU21"/>
  <c r="AU13"/>
  <c r="AV4"/>
  <c r="AU22"/>
  <c r="AV22"/>
  <c r="AV6"/>
  <c r="AV29"/>
  <c r="AV21"/>
  <c r="AV14"/>
  <c r="AV13"/>
  <c r="AV5"/>
  <c r="AV30"/>
  <c r="AW4"/>
  <c r="AW30"/>
  <c r="AW14"/>
  <c r="AW22"/>
  <c r="AW21"/>
  <c r="AW13"/>
  <c r="AX4"/>
  <c r="AW6"/>
  <c r="AW5"/>
  <c r="AW29"/>
  <c r="AX21"/>
  <c r="AX14"/>
  <c r="AY4"/>
  <c r="AX22"/>
  <c r="AX29"/>
  <c r="AX30"/>
  <c r="AX5"/>
  <c r="AX6"/>
  <c r="AX13"/>
  <c r="AY5"/>
  <c r="AY30"/>
  <c r="AZ4"/>
  <c r="AY21"/>
  <c r="AY6"/>
  <c r="AY13"/>
  <c r="AY22"/>
  <c r="AY29"/>
  <c r="AY14"/>
  <c r="AZ13"/>
  <c r="BA4"/>
  <c r="AZ29"/>
  <c r="AZ30"/>
  <c r="AZ14"/>
  <c r="AZ6"/>
  <c r="AZ5"/>
  <c r="AZ22"/>
  <c r="AZ21"/>
  <c r="BA13"/>
  <c r="BA30"/>
  <c r="BA6"/>
  <c r="BA5"/>
  <c r="BA29"/>
  <c r="BB4"/>
  <c r="BA14"/>
  <c r="BA22"/>
  <c r="BA21"/>
  <c r="BC4"/>
  <c r="BB13"/>
  <c r="BB30"/>
  <c r="BB5"/>
  <c r="BB14"/>
  <c r="BB22"/>
  <c r="BB6"/>
  <c r="BB21"/>
  <c r="BB29"/>
  <c r="BC5"/>
  <c r="BC29"/>
  <c r="BC6"/>
  <c r="BC22"/>
  <c r="BC30"/>
  <c r="BC14"/>
  <c r="BC21"/>
  <c r="BC13"/>
  <c r="BD4"/>
  <c r="BD22"/>
  <c r="BD6"/>
  <c r="BD21"/>
  <c r="BE4"/>
  <c r="BD14"/>
  <c r="BD13"/>
  <c r="BD30"/>
  <c r="BD5"/>
  <c r="BD29"/>
  <c r="BE30"/>
  <c r="BE14"/>
  <c r="BE22"/>
  <c r="BE13"/>
  <c r="BE5"/>
  <c r="BF4"/>
  <c r="BE21"/>
  <c r="BE6"/>
  <c r="BE29"/>
  <c r="BF14"/>
  <c r="BG4"/>
  <c r="BF5"/>
  <c r="BF29"/>
  <c r="BF6"/>
  <c r="BF22"/>
  <c r="BF21"/>
  <c r="BF30"/>
  <c r="BF13"/>
  <c r="BG5"/>
  <c r="BG21"/>
  <c r="BG6"/>
  <c r="BG30"/>
  <c r="BG14"/>
  <c r="BH4"/>
  <c r="BG22"/>
  <c r="BG13"/>
  <c r="BG29"/>
  <c r="BH6"/>
  <c r="BH14"/>
  <c r="BH5"/>
  <c r="BI4"/>
  <c r="BH29"/>
  <c r="BH13"/>
  <c r="BH30"/>
  <c r="BH22"/>
  <c r="BH21"/>
  <c r="BI13"/>
  <c r="BI30"/>
  <c r="BI21"/>
  <c r="BI6"/>
  <c r="BI5"/>
  <c r="BI29"/>
  <c r="BJ4"/>
  <c r="BI22"/>
  <c r="BI14"/>
  <c r="BK4"/>
  <c r="BJ14"/>
  <c r="BJ13"/>
  <c r="BJ30"/>
  <c r="BJ22"/>
  <c r="BJ6"/>
  <c r="BJ29"/>
  <c r="BJ21"/>
  <c r="BJ5"/>
  <c r="BK5"/>
  <c r="BK29"/>
  <c r="BK13"/>
  <c r="BK30"/>
  <c r="BK6"/>
  <c r="BK22"/>
  <c r="BK21"/>
  <c r="BK14"/>
  <c r="BL4"/>
  <c r="BL22"/>
  <c r="BL21"/>
  <c r="BL13"/>
  <c r="BL30"/>
  <c r="BM4"/>
  <c r="BL14"/>
  <c r="BL6"/>
  <c r="BL29"/>
  <c r="BL5"/>
  <c r="BM30"/>
  <c r="BM22"/>
  <c r="BN4"/>
  <c r="BM29"/>
  <c r="BM21"/>
  <c r="BM14"/>
  <c r="BM13"/>
  <c r="BM5"/>
  <c r="BM6"/>
  <c r="BN5"/>
  <c r="BO4"/>
  <c r="BN29"/>
  <c r="BN6"/>
  <c r="BN22"/>
  <c r="BN14"/>
  <c r="BN30"/>
  <c r="BN21"/>
  <c r="BN13"/>
  <c r="BO5"/>
  <c r="BO13"/>
  <c r="BP4"/>
  <c r="BO6"/>
  <c r="BO30"/>
  <c r="BO14"/>
  <c r="BO22"/>
  <c r="BO21"/>
  <c r="BO29"/>
  <c r="BP6"/>
  <c r="BP29"/>
  <c r="BP5"/>
  <c r="BQ4"/>
  <c r="BP22"/>
  <c r="BP30"/>
  <c r="BP13"/>
  <c r="BP21"/>
  <c r="BP14"/>
  <c r="BQ13"/>
  <c r="BQ6"/>
  <c r="BQ29"/>
  <c r="BQ21"/>
  <c r="BQ14"/>
  <c r="BQ5"/>
  <c r="BR4"/>
  <c r="BQ30"/>
  <c r="BQ22"/>
  <c r="BR29"/>
  <c r="BR13"/>
  <c r="BR30"/>
  <c r="BR14"/>
  <c r="BR21"/>
  <c r="BR22"/>
  <c r="BS4"/>
  <c r="BR6"/>
  <c r="BR5"/>
  <c r="BS5"/>
  <c r="BS29"/>
  <c r="BS21"/>
  <c r="BS14"/>
  <c r="BS30"/>
  <c r="BS13"/>
  <c r="BT4"/>
  <c r="BS6"/>
  <c r="BS22"/>
  <c r="BT22"/>
  <c r="BU4"/>
  <c r="BT21"/>
  <c r="BT14"/>
  <c r="BT13"/>
  <c r="BT6"/>
  <c r="BT5"/>
  <c r="BT30"/>
  <c r="BT29"/>
  <c r="BU29"/>
  <c r="BU22"/>
  <c r="BU14"/>
  <c r="BU21"/>
  <c r="BU13"/>
  <c r="BV4"/>
  <c r="BU30"/>
  <c r="BU6"/>
  <c r="BU5"/>
  <c r="BV14"/>
  <c r="BV29"/>
  <c r="BV13"/>
  <c r="BV22"/>
  <c r="BW4"/>
  <c r="BV5"/>
  <c r="BV6"/>
  <c r="BV30"/>
  <c r="BV21"/>
  <c r="BW13"/>
  <c r="BX4"/>
  <c r="BW5"/>
  <c r="BW21"/>
  <c r="BW6"/>
  <c r="BW29"/>
  <c r="BW14"/>
  <c r="BW22"/>
  <c r="BW30"/>
  <c r="BX6"/>
  <c r="BX29"/>
  <c r="BX5"/>
  <c r="BX30"/>
  <c r="BY4"/>
  <c r="BX22"/>
  <c r="BX14"/>
  <c r="BX13"/>
  <c r="BX21"/>
  <c r="BY13"/>
  <c r="BY30"/>
  <c r="BY6"/>
  <c r="BZ4"/>
  <c r="BY14"/>
  <c r="BY5"/>
  <c r="BY29"/>
  <c r="BY21"/>
  <c r="BY22"/>
  <c r="BZ29"/>
  <c r="CA4"/>
  <c r="BZ21"/>
  <c r="BZ30"/>
  <c r="BZ6"/>
  <c r="BZ13"/>
  <c r="BZ14"/>
  <c r="BZ22"/>
  <c r="BZ5"/>
  <c r="CA30"/>
  <c r="CA14"/>
  <c r="CA21"/>
  <c r="CA13"/>
  <c r="CA5"/>
  <c r="CA22"/>
  <c r="CA6"/>
  <c r="CA29"/>
  <c r="C31"/>
  <c r="F23"/>
  <c r="G23"/>
  <c r="D14"/>
  <c r="H14"/>
  <c r="C15"/>
  <c r="C7"/>
  <c r="D6"/>
  <c r="H6"/>
  <c r="D5"/>
  <c r="H5"/>
  <c r="F24"/>
  <c r="G24"/>
  <c r="F22"/>
  <c r="G22"/>
  <c r="F32"/>
  <c r="G32"/>
  <c r="F6"/>
  <c r="F21"/>
  <c r="G21"/>
  <c r="F18"/>
  <c r="G18"/>
  <c r="F13"/>
  <c r="G13"/>
  <c r="F7"/>
  <c r="F16"/>
  <c r="G16"/>
  <c r="F26"/>
  <c r="G26"/>
  <c r="F5"/>
  <c r="F34"/>
  <c r="G34"/>
  <c r="F27"/>
  <c r="G27"/>
  <c r="H28"/>
  <c r="F25"/>
  <c r="G25"/>
  <c r="F10"/>
  <c r="F9"/>
  <c r="F35"/>
  <c r="G35"/>
  <c r="F17"/>
  <c r="G17"/>
  <c r="F15"/>
  <c r="G15"/>
  <c r="F8"/>
  <c r="F11"/>
  <c r="G11"/>
  <c r="H12"/>
  <c r="F30"/>
  <c r="G30"/>
  <c r="F33"/>
  <c r="G33"/>
  <c r="F14"/>
  <c r="G14"/>
  <c r="F19"/>
  <c r="G19"/>
  <c r="H20"/>
  <c r="F29"/>
  <c r="G29"/>
  <c r="F31"/>
  <c r="G31"/>
  <c r="C32"/>
  <c r="D31"/>
  <c r="H31"/>
  <c r="D15"/>
  <c r="H15"/>
  <c r="C16"/>
  <c r="G7"/>
  <c r="C8"/>
  <c r="D7"/>
  <c r="H7"/>
  <c r="G5"/>
  <c r="G6"/>
  <c r="E28"/>
  <c r="D28"/>
  <c r="H36"/>
  <c r="F36"/>
  <c r="E36"/>
  <c r="D36"/>
  <c r="G36"/>
  <c r="G28"/>
  <c r="F28"/>
  <c r="C33"/>
  <c r="D32"/>
  <c r="H32"/>
  <c r="D16"/>
  <c r="H16"/>
  <c r="C17"/>
  <c r="D8"/>
  <c r="C9"/>
  <c r="C34"/>
  <c r="D33"/>
  <c r="H33"/>
  <c r="C18"/>
  <c r="D17"/>
  <c r="H17"/>
  <c r="H8"/>
  <c r="G8"/>
  <c r="D9"/>
  <c r="C10"/>
  <c r="D34"/>
  <c r="H34"/>
  <c r="C35"/>
  <c r="D35"/>
  <c r="H35"/>
  <c r="C19"/>
  <c r="D19"/>
  <c r="H19"/>
  <c r="D18"/>
  <c r="H18"/>
  <c r="H9"/>
  <c r="G9"/>
  <c r="C11"/>
  <c r="D11"/>
  <c r="H11"/>
  <c r="D10"/>
  <c r="H10"/>
  <c r="G10"/>
  <c r="F12"/>
  <c r="G12"/>
  <c r="E12"/>
  <c r="D12"/>
  <c r="E20"/>
  <c r="G20"/>
  <c r="D20"/>
  <c r="F20"/>
</calcChain>
</file>

<file path=xl/sharedStrings.xml><?xml version="1.0" encoding="utf-8"?>
<sst xmlns="http://schemas.openxmlformats.org/spreadsheetml/2006/main" count="449" uniqueCount="224">
  <si>
    <t>Type</t>
  </si>
  <si>
    <t>Size</t>
  </si>
  <si>
    <t>Note</t>
  </si>
  <si>
    <t>Frequency</t>
  </si>
  <si>
    <t>Scale Length</t>
  </si>
  <si>
    <t>Tension</t>
  </si>
  <si>
    <t>C-0 (16.4 Hz)</t>
  </si>
  <si>
    <t>C#/Db-0 (17.3 Hz)</t>
  </si>
  <si>
    <t>D-0 (18.4 Hz)</t>
  </si>
  <si>
    <t>D#/Eb-0 (19.4 Hz)</t>
  </si>
  <si>
    <t>E-0 (20.6 Hz)</t>
  </si>
  <si>
    <t>F-0 (21.8 Hz)</t>
  </si>
  <si>
    <t>F#/Gb-0 (23.1 Hz)</t>
  </si>
  <si>
    <t>G-0 (24.5 Hz)</t>
  </si>
  <si>
    <t>G#/Ab-0 (26 Hz)</t>
  </si>
  <si>
    <t>A-0 (27.5 Hz)</t>
  </si>
  <si>
    <t>A#/Bb-0 (29.1 Hz)</t>
  </si>
  <si>
    <t>B-0 (30.9 Hz)</t>
  </si>
  <si>
    <t>C-1 (32.7 Hz)</t>
  </si>
  <si>
    <t>C#/Db-1 (34.6 Hz)</t>
  </si>
  <si>
    <t>D-1 (36.7 Hz)</t>
  </si>
  <si>
    <t>D#/Eb-1 (38.9 Hz)</t>
  </si>
  <si>
    <t>E-1 (41.2 Hz)</t>
  </si>
  <si>
    <t>F-1 (43.7 Hz)</t>
  </si>
  <si>
    <t>F#/Gb-1 (46.2 Hz)</t>
  </si>
  <si>
    <t>G-1 (49 Hz)</t>
  </si>
  <si>
    <t>G#/Ab-1 (51.9 Hz)</t>
  </si>
  <si>
    <t>A-1 (55 Hz)</t>
  </si>
  <si>
    <t>A#/Bb-1 (58.3 Hz)</t>
  </si>
  <si>
    <t>B-1 (61.7 Hz)</t>
  </si>
  <si>
    <t>C-2 (65.4 Hz)</t>
  </si>
  <si>
    <t>C#/Db-2 (69.3 Hz)</t>
  </si>
  <si>
    <t>D-2 (73.4 Hz)</t>
  </si>
  <si>
    <t>D#/Eb-2 (77.8 Hz)</t>
  </si>
  <si>
    <t>E-2 (82.4 Hz)</t>
  </si>
  <si>
    <t>F-2 (87.3 Hz)</t>
  </si>
  <si>
    <t>F#/Gb-2 (92.5 Hz)</t>
  </si>
  <si>
    <t>G-2 (98 Hz)</t>
  </si>
  <si>
    <t>G#/Ab-2 (103.8 Hz)</t>
  </si>
  <si>
    <t>A-2 (110 Hz)</t>
  </si>
  <si>
    <t>A#/Bb-2 (116.5 Hz)</t>
  </si>
  <si>
    <t>B-2 (123.5 Hz)</t>
  </si>
  <si>
    <t>C-3 (130.8 Hz)</t>
  </si>
  <si>
    <t>C#/Db-3 (138.6 Hz)</t>
  </si>
  <si>
    <t>D-3 (146.8 Hz)</t>
  </si>
  <si>
    <t>D#/Eb-3 (155.6 Hz)</t>
  </si>
  <si>
    <t>E-3 (164.8 Hz)</t>
  </si>
  <si>
    <t>F-3 (174.6 Hz)</t>
  </si>
  <si>
    <t>F#/Gb-3 (185 Hz)</t>
  </si>
  <si>
    <t>G-3 (196 Hz)</t>
  </si>
  <si>
    <t>G#/Ab-3 (207.7 Hz)</t>
  </si>
  <si>
    <t>A-3 (220 Hz)</t>
  </si>
  <si>
    <t>A#/Bb-3 (233.1 Hz)</t>
  </si>
  <si>
    <t>B-3 (246.9 Hz)</t>
  </si>
  <si>
    <t>C-4 (261.6 Hz)</t>
  </si>
  <si>
    <t>C#/Db-4 (277.2 Hz)</t>
  </si>
  <si>
    <t>D-4 (293.7 Hz)</t>
  </si>
  <si>
    <t>D#/Eb-4 (311.1 Hz)</t>
  </si>
  <si>
    <t>E-4 (329.6 Hz)</t>
  </si>
  <si>
    <t>F-4 (349.2 Hz)</t>
  </si>
  <si>
    <t>F#/Gb-4 (370 Hz)</t>
  </si>
  <si>
    <t>G-4 (392 Hz)</t>
  </si>
  <si>
    <t>G#/Ab-4 (415.3 Hz)</t>
  </si>
  <si>
    <t>A-4 (440 Hz)</t>
  </si>
  <si>
    <t>A#/Bb-4 (466.2 Hz)</t>
  </si>
  <si>
    <t>B-4 (493.9 Hz)</t>
  </si>
  <si>
    <t>C-5 (523.3 Hz)</t>
  </si>
  <si>
    <t>C#/Db-5 (554.4 Hz)</t>
  </si>
  <si>
    <t>D-5 (587.3 Hz)</t>
  </si>
  <si>
    <t>D#/Eb-5 (622.3 Hz)</t>
  </si>
  <si>
    <t>E-5 (659.3 Hz)</t>
  </si>
  <si>
    <t>F-5 (698.5 Hz)</t>
  </si>
  <si>
    <t>F#/Gb-5 (740 Hz)</t>
  </si>
  <si>
    <t>G-5 (784 Hz)</t>
  </si>
  <si>
    <t>Minor Thirds</t>
  </si>
  <si>
    <t>Major Thirds</t>
  </si>
  <si>
    <t>Fourths</t>
  </si>
  <si>
    <t>Flatted Fifths</t>
  </si>
  <si>
    <t>Fifths</t>
  </si>
  <si>
    <t>Drop Tuned</t>
  </si>
  <si>
    <t>Guitar/Bass VI</t>
  </si>
  <si>
    <t>Same</t>
  </si>
  <si>
    <t>Half Step</t>
  </si>
  <si>
    <t>Strings:</t>
  </si>
  <si>
    <t>Tuning:</t>
  </si>
  <si>
    <t>Starting Pitch:</t>
  </si>
  <si>
    <t>Scale Length (enter 0 to use string by string scale lengths)</t>
  </si>
  <si>
    <t>Free</t>
  </si>
  <si>
    <t>Free Tuning</t>
  </si>
  <si>
    <t>Actual</t>
  </si>
  <si>
    <t>Tuning</t>
  </si>
  <si>
    <t>Weight/Length</t>
  </si>
  <si>
    <t>Suggested Size</t>
  </si>
  <si>
    <t>D'Addario XL - Nickelplated Round Wound Guitar/Bass   -- Short</t>
  </si>
  <si>
    <t>D'Addario XL - Nickelplated Round Wound    -- Long</t>
  </si>
  <si>
    <t>D'Addario XL - Nickelplated Round Wound    -- Long Tapered</t>
  </si>
  <si>
    <t>D'Addario XL - Nickelplated Round Wound    -- Short</t>
  </si>
  <si>
    <t>D'Addario XL - Nickelplated Round Wound    -- Medium</t>
  </si>
  <si>
    <t>D'Addario XL - Nickelplated Round Wound    -- Super Long</t>
  </si>
  <si>
    <t>D'Addario XL - Nickelplated Round Wound Steinberger   -- Long</t>
  </si>
  <si>
    <t>D'Addario Half Round - Pure Nickel Half Round  -- Long</t>
  </si>
  <si>
    <t>D'Addario Half Round - Pure Nickel Half Round  -- Short</t>
  </si>
  <si>
    <t>D'Addario Half Round - Pure Nickel Half Round  -- Medium</t>
  </si>
  <si>
    <t>D'Addario Half Round - Pure Nickel Half Round  -- Super Long</t>
  </si>
  <si>
    <t>D'Addario Chromes - Stainless Steel Flat Wound   -- Long</t>
  </si>
  <si>
    <t>D'Addario Chromes - Stainless Steel Flat Wound   -- Super Long</t>
  </si>
  <si>
    <t>D'Addario XL Black Nylon Tape Wound -- Long</t>
  </si>
  <si>
    <t>D'Addario XL Black Nylon Tape Wound -- Medium</t>
  </si>
  <si>
    <t>D'Addario XL Black Nylon Tape Wound -- Short</t>
  </si>
  <si>
    <t>D'Addario ProSteels - ProSteel Round Wound    -- Long</t>
  </si>
  <si>
    <t>D'Addario ProSteels - ProSteel Round Wound    -- Short</t>
  </si>
  <si>
    <t>D'Addario ProSteels - ProSteel Round Wound    -- Medium</t>
  </si>
  <si>
    <t>D'Addario ProSteels - ProSteel Round Wound    -- Super Long</t>
  </si>
  <si>
    <t>Thomastik-Infield Superalloy (round wound hexcore) -- Long</t>
  </si>
  <si>
    <t>Thomastik-Infield Superalloy (round wound hexcore) -- Super Long</t>
  </si>
  <si>
    <t>Thomastik-Infield Jazz Round (nickel round wound roundcore) -- Medium</t>
  </si>
  <si>
    <t>Thomastik-Infield Jazz Round (nickel round wound roundcore) -- Long</t>
  </si>
  <si>
    <t>Thomastik-Infield Jazz Round (nickel round wound roundcore) -- Super Long</t>
  </si>
  <si>
    <t>Thomastik-Infield Jazz Flat (nickel flat wound roundcore) -- Medium</t>
  </si>
  <si>
    <t>Thomastik-Infield Jazz Flat (nickel flat wound roundcore) -- Long</t>
  </si>
  <si>
    <t>Thomastik-Infield Powerbass (magnecore round wound hexcore) -- Long</t>
  </si>
  <si>
    <t>Spacing</t>
  </si>
  <si>
    <t>Ken Smith Burners -- Long Plus (0.115 Long) ***ESTIMATED***</t>
  </si>
  <si>
    <t>Ken Smith Compression Wound -- Long Plus ***ESTIMATED***</t>
  </si>
  <si>
    <t>Ken Smith Slick Wound -- Long Plus (0.130 also Long and Super Long) ***ESTIMATED***</t>
  </si>
  <si>
    <t>Ken Smith Stainless Steel -- Long Plus (0.110 also Long, 0.140 Long) ***ESTIMATED***</t>
  </si>
  <si>
    <t>Ken Smith Stainless Steel -- Super Long ***ESTIMATED***</t>
  </si>
  <si>
    <t>La Bella Nickel Plated Steel -- Long ***ESTIMATED***</t>
  </si>
  <si>
    <t>La Bella Stainless Steel -- Long ***ESTIMATED***</t>
  </si>
  <si>
    <t>Rotosound Swing Bass 66 -- Long ***ESTIMATED***</t>
  </si>
  <si>
    <t>Dunlop Nickel Plated Steel -- Long ***ESTIMATED***</t>
  </si>
  <si>
    <t>Dunlop Stainless Steel -- Long ***ESTIMATED***</t>
  </si>
  <si>
    <t>DR Hi-Beam (Stainless Roundwound) -- Long ***ESTIMATED***</t>
  </si>
  <si>
    <t>DR Lo-Rider (Stainless Steel Hex Core Roundwound) -- Long ***ESTIMATED***</t>
  </si>
  <si>
    <t>DR Nickel Lo-Rider (Nickel Hex Core Roundwound) -- Long ***ESTIMATED***</t>
  </si>
  <si>
    <t>DR Sunbeams V (Nickel Roundwound)-- Long ***ESTIMATED***</t>
  </si>
  <si>
    <t>Dean Markley Blue Steel Bass -- Long ***ESTIMATED***</t>
  </si>
  <si>
    <t>Dean Markley Blue Steel Nickel Plated Bass -- Long ***ESTIMATED***</t>
  </si>
  <si>
    <t>Circle K Plain Bass Strings -- Long, Super Long, Ultra Long (Standard, Medium, Long)</t>
  </si>
  <si>
    <t>Available Sizes</t>
  </si>
  <si>
    <t>String By String Data Entry</t>
  </si>
  <si>
    <t>Unit Weights</t>
  </si>
  <si>
    <r>
      <t xml:space="preserve">Parameter Calculator, Enter </t>
    </r>
    <r>
      <rPr>
        <b/>
        <sz val="11"/>
        <color indexed="10"/>
        <rFont val="Calibri"/>
        <family val="2"/>
      </rPr>
      <t>RED</t>
    </r>
    <r>
      <rPr>
        <b/>
        <sz val="11"/>
        <color indexed="8"/>
        <rFont val="Calibri"/>
        <family val="2"/>
      </rPr>
      <t xml:space="preserve"> Values Only</t>
    </r>
  </si>
  <si>
    <t>La Bella Tape Wound Set (Light), Short, Medium, Long, Extra Long ***ESTIMATED***</t>
  </si>
  <si>
    <t>La Bella Tape Wound Set (Standard), Short, Medium, Long, Extra Long ***ESTIMATED***</t>
  </si>
  <si>
    <t>Rotosound Swing Bass 88 Set***ESTIMATED***</t>
  </si>
  <si>
    <t>Desired Tension (used for the suggested size calculation)</t>
  </si>
  <si>
    <r>
      <t xml:space="preserve">Do not change any values unless they are in a </t>
    </r>
    <r>
      <rPr>
        <b/>
        <sz val="11"/>
        <color indexed="10"/>
        <rFont val="Calibri"/>
        <family val="2"/>
      </rPr>
      <t>RED</t>
    </r>
    <r>
      <rPr>
        <b/>
        <sz val="11"/>
        <color indexed="8"/>
        <rFont val="Calibri"/>
        <family val="2"/>
      </rPr>
      <t xml:space="preserve"> font!!</t>
    </r>
  </si>
  <si>
    <t>Min, Max, Total Tension, First 6 Tension, Last 6 Tension:</t>
  </si>
  <si>
    <t>0.027</t>
  </si>
  <si>
    <t>0.030</t>
  </si>
  <si>
    <t>0.040</t>
  </si>
  <si>
    <t>0.044</t>
  </si>
  <si>
    <t>0.046</t>
  </si>
  <si>
    <t>0.050</t>
  </si>
  <si>
    <t>0.058</t>
  </si>
  <si>
    <t>0.063</t>
  </si>
  <si>
    <t>0.067</t>
  </si>
  <si>
    <t>0.070</t>
  </si>
  <si>
    <t>0.075</t>
  </si>
  <si>
    <t>0.080</t>
  </si>
  <si>
    <t>0.084</t>
  </si>
  <si>
    <t>0.090</t>
  </si>
  <si>
    <t>0.098</t>
  </si>
  <si>
    <t>0.102</t>
  </si>
  <si>
    <t>0.106</t>
  </si>
  <si>
    <t>0.121</t>
  </si>
  <si>
    <t>0.126</t>
  </si>
  <si>
    <t>0.060</t>
  </si>
  <si>
    <t>0.065</t>
  </si>
  <si>
    <t>0.085</t>
  </si>
  <si>
    <t>0.100</t>
  </si>
  <si>
    <t>0.105</t>
  </si>
  <si>
    <t>0.125</t>
  </si>
  <si>
    <t>0.129</t>
  </si>
  <si>
    <t>0.035</t>
  </si>
  <si>
    <t>0.045</t>
  </si>
  <si>
    <t>0.055</t>
  </si>
  <si>
    <t>0.095</t>
  </si>
  <si>
    <t>0.131</t>
  </si>
  <si>
    <t>0.107</t>
  </si>
  <si>
    <t>0.018</t>
  </si>
  <si>
    <t>0.020</t>
  </si>
  <si>
    <t>0.025</t>
  </si>
  <si>
    <t>0.110</t>
  </si>
  <si>
    <t>0.115</t>
  </si>
  <si>
    <t>0.120</t>
  </si>
  <si>
    <t>0.130</t>
  </si>
  <si>
    <t>0.028</t>
  </si>
  <si>
    <t>0.054</t>
  </si>
  <si>
    <t>0.062</t>
  </si>
  <si>
    <t>0.076</t>
  </si>
  <si>
    <t>0.096</t>
  </si>
  <si>
    <t>0.128</t>
  </si>
  <si>
    <t>0.056</t>
  </si>
  <si>
    <t>0.123</t>
  </si>
  <si>
    <t>0.049</t>
  </si>
  <si>
    <t>0.052</t>
  </si>
  <si>
    <t>0.077</t>
  </si>
  <si>
    <t>0.103</t>
  </si>
  <si>
    <t>0.108</t>
  </si>
  <si>
    <t xml:space="preserve">GHS Brite Flats -- Short </t>
  </si>
  <si>
    <t xml:space="preserve">GHS Brite Flats -- Medium </t>
  </si>
  <si>
    <t xml:space="preserve">GHS Precision Flats -- Short </t>
  </si>
  <si>
    <t xml:space="preserve">GHS Pressurewound Flats -- Long </t>
  </si>
  <si>
    <t xml:space="preserve">GHS Pressurewound Flats -- Short </t>
  </si>
  <si>
    <t xml:space="preserve">GHS Super Steels -- Long Plus </t>
  </si>
  <si>
    <t xml:space="preserve">GHS Sub-Zero Boomers -- Long Plus </t>
  </si>
  <si>
    <t xml:space="preserve">GHS Progressives -- Long Plus </t>
  </si>
  <si>
    <t xml:space="preserve">GHS Bassics -- Long </t>
  </si>
  <si>
    <t xml:space="preserve">GHS Boomers -- Long </t>
  </si>
  <si>
    <t xml:space="preserve">GHS Boomers -- Long Plus </t>
  </si>
  <si>
    <t>GHS Boomers -- Medium</t>
  </si>
  <si>
    <t>GHS Boomers -- Short</t>
  </si>
  <si>
    <t>GHS Contact Core Super Steel -- Long</t>
  </si>
  <si>
    <t>GHS Coated Boomers -- Long Plus</t>
  </si>
  <si>
    <t xml:space="preserve">GHS Brite Flats -- Long Plus </t>
  </si>
  <si>
    <t>GHS Tapewound -- Long</t>
  </si>
  <si>
    <t xml:space="preserve">GHS Precision Flats -- Long, Long Plus </t>
  </si>
  <si>
    <t>Obsolete, Do Not Use Until Replaced</t>
  </si>
  <si>
    <t>GHS Big Core Bass - Long</t>
  </si>
  <si>
    <t>GHS Phosphor Bronze - Short</t>
  </si>
  <si>
    <t>GHS Phosphor Bronze - Long</t>
  </si>
  <si>
    <t>Circle K Nickel/Steel Bass Strings, Plain 0.008-0.023 -- Long, Super Long, Ultra Long (Standard, Medium, Long)</t>
  </si>
</sst>
</file>

<file path=xl/styles.xml><?xml version="1.0" encoding="utf-8"?>
<styleSheet xmlns="http://schemas.openxmlformats.org/spreadsheetml/2006/main">
  <numFmts count="5">
    <numFmt numFmtId="164" formatCode="0.000"/>
    <numFmt numFmtId="165" formatCode="0.00000"/>
    <numFmt numFmtId="167" formatCode="0.000000000"/>
    <numFmt numFmtId="168" formatCode="0.0000000000"/>
    <numFmt numFmtId="170" formatCode="0.0"/>
  </numFmts>
  <fonts count="1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6" fillId="0" borderId="0" xfId="0" applyFont="1" applyAlignment="1">
      <alignment horizontal="center"/>
    </xf>
    <xf numFmtId="167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6" fillId="0" borderId="0" xfId="0" applyFont="1" applyFill="1"/>
    <xf numFmtId="164" fontId="0" fillId="0" borderId="0" xfId="0" applyNumberFormat="1" applyAlignment="1">
      <alignment horizontal="center" wrapText="1"/>
    </xf>
    <xf numFmtId="170" fontId="0" fillId="0" borderId="0" xfId="0" applyNumberFormat="1" applyAlignment="1">
      <alignment horizontal="center"/>
    </xf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0" fillId="2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165" fontId="0" fillId="0" borderId="0" xfId="0" applyNumberFormat="1" applyBorder="1" applyAlignment="1">
      <alignment horizontal="center"/>
    </xf>
    <xf numFmtId="0" fontId="5" fillId="3" borderId="0" xfId="0" applyFont="1" applyFill="1" applyAlignment="1">
      <alignment horizontal="center"/>
    </xf>
    <xf numFmtId="2" fontId="7" fillId="0" borderId="0" xfId="0" applyNumberFormat="1" applyFont="1" applyAlignment="1">
      <alignment horizontal="center"/>
    </xf>
    <xf numFmtId="0" fontId="5" fillId="0" borderId="0" xfId="0" applyFont="1" applyFill="1" applyAlignment="1">
      <alignment horizontal="left"/>
    </xf>
    <xf numFmtId="0" fontId="0" fillId="4" borderId="0" xfId="0" applyFill="1"/>
    <xf numFmtId="0" fontId="5" fillId="3" borderId="0" xfId="0" applyFont="1" applyFill="1" applyAlignment="1">
      <alignment horizontal="center"/>
    </xf>
    <xf numFmtId="164" fontId="8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170" fontId="5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right"/>
    </xf>
    <xf numFmtId="0" fontId="9" fillId="0" borderId="0" xfId="0" applyFont="1" applyFill="1"/>
    <xf numFmtId="0" fontId="8" fillId="0" borderId="0" xfId="0" applyFont="1" applyAlignment="1">
      <alignment horizontal="left"/>
    </xf>
    <xf numFmtId="0" fontId="8" fillId="0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J227"/>
  <sheetViews>
    <sheetView tabSelected="1" topLeftCell="A19" zoomScale="90" zoomScaleNormal="90" workbookViewId="0">
      <selection activeCell="B17" sqref="B17"/>
    </sheetView>
  </sheetViews>
  <sheetFormatPr defaultRowHeight="15"/>
  <cols>
    <col min="1" max="1" width="93.7109375" customWidth="1"/>
    <col min="2" max="2" width="12.85546875" customWidth="1"/>
    <col min="3" max="3" width="17.7109375" customWidth="1"/>
    <col min="4" max="5" width="12.7109375" customWidth="1"/>
    <col min="6" max="6" width="14.7109375" customWidth="1"/>
    <col min="7" max="7" width="10.7109375" customWidth="1"/>
    <col min="8" max="8" width="14.7109375" customWidth="1"/>
    <col min="9" max="9" width="12.42578125" customWidth="1"/>
    <col min="10" max="10" width="17.7109375" customWidth="1"/>
    <col min="11" max="114" width="12.7109375" customWidth="1"/>
  </cols>
  <sheetData>
    <row r="1" spans="1:80">
      <c r="A1" s="14" t="s">
        <v>147</v>
      </c>
    </row>
    <row r="2" spans="1:80">
      <c r="A2" s="19" t="s">
        <v>146</v>
      </c>
      <c r="B2" s="7">
        <v>40</v>
      </c>
    </row>
    <row r="3" spans="1:80">
      <c r="B3" s="18"/>
      <c r="C3" s="18" t="s">
        <v>89</v>
      </c>
      <c r="D3" s="18" t="s">
        <v>89</v>
      </c>
      <c r="E3" s="18" t="s">
        <v>89</v>
      </c>
      <c r="F3" s="18"/>
      <c r="I3" s="36" t="s">
        <v>140</v>
      </c>
      <c r="J3" s="36"/>
      <c r="K3" s="14" t="s">
        <v>139</v>
      </c>
    </row>
    <row r="4" spans="1:80">
      <c r="A4" s="14" t="s">
        <v>83</v>
      </c>
      <c r="B4" s="18" t="s">
        <v>1</v>
      </c>
      <c r="C4" s="18" t="s">
        <v>90</v>
      </c>
      <c r="D4" s="18" t="s">
        <v>3</v>
      </c>
      <c r="E4" s="18" t="s">
        <v>4</v>
      </c>
      <c r="F4" s="18" t="s">
        <v>91</v>
      </c>
      <c r="G4" s="18" t="s">
        <v>5</v>
      </c>
      <c r="H4" s="18" t="s">
        <v>92</v>
      </c>
      <c r="I4" s="21" t="s">
        <v>4</v>
      </c>
      <c r="J4" s="21" t="s">
        <v>88</v>
      </c>
      <c r="K4" s="1">
        <v>2</v>
      </c>
      <c r="L4" s="1">
        <f>K4+1</f>
        <v>3</v>
      </c>
      <c r="M4" s="1">
        <f t="shared" ref="M4:BJ4" si="0">L4+1</f>
        <v>4</v>
      </c>
      <c r="N4" s="1">
        <f t="shared" si="0"/>
        <v>5</v>
      </c>
      <c r="O4" s="1">
        <f t="shared" si="0"/>
        <v>6</v>
      </c>
      <c r="P4" s="1">
        <f t="shared" si="0"/>
        <v>7</v>
      </c>
      <c r="Q4" s="1">
        <f t="shared" si="0"/>
        <v>8</v>
      </c>
      <c r="R4" s="1">
        <f t="shared" si="0"/>
        <v>9</v>
      </c>
      <c r="S4" s="1">
        <f t="shared" si="0"/>
        <v>10</v>
      </c>
      <c r="T4" s="1">
        <f t="shared" si="0"/>
        <v>11</v>
      </c>
      <c r="U4" s="1">
        <f t="shared" si="0"/>
        <v>12</v>
      </c>
      <c r="V4" s="1">
        <f t="shared" si="0"/>
        <v>13</v>
      </c>
      <c r="W4" s="1">
        <f t="shared" si="0"/>
        <v>14</v>
      </c>
      <c r="X4" s="1">
        <f t="shared" si="0"/>
        <v>15</v>
      </c>
      <c r="Y4" s="1">
        <f t="shared" si="0"/>
        <v>16</v>
      </c>
      <c r="Z4" s="1">
        <f t="shared" si="0"/>
        <v>17</v>
      </c>
      <c r="AA4" s="1">
        <f t="shared" si="0"/>
        <v>18</v>
      </c>
      <c r="AB4" s="1">
        <f t="shared" si="0"/>
        <v>19</v>
      </c>
      <c r="AC4" s="1">
        <f t="shared" si="0"/>
        <v>20</v>
      </c>
      <c r="AD4" s="1">
        <f t="shared" si="0"/>
        <v>21</v>
      </c>
      <c r="AE4" s="1">
        <f t="shared" si="0"/>
        <v>22</v>
      </c>
      <c r="AF4" s="1">
        <f t="shared" si="0"/>
        <v>23</v>
      </c>
      <c r="AG4" s="1">
        <f t="shared" si="0"/>
        <v>24</v>
      </c>
      <c r="AH4" s="1">
        <f t="shared" si="0"/>
        <v>25</v>
      </c>
      <c r="AI4" s="1">
        <f t="shared" si="0"/>
        <v>26</v>
      </c>
      <c r="AJ4" s="1">
        <f t="shared" si="0"/>
        <v>27</v>
      </c>
      <c r="AK4" s="1">
        <f t="shared" si="0"/>
        <v>28</v>
      </c>
      <c r="AL4" s="1">
        <f t="shared" si="0"/>
        <v>29</v>
      </c>
      <c r="AM4" s="1">
        <f t="shared" si="0"/>
        <v>30</v>
      </c>
      <c r="AN4" s="1">
        <f t="shared" si="0"/>
        <v>31</v>
      </c>
      <c r="AO4" s="1">
        <f t="shared" si="0"/>
        <v>32</v>
      </c>
      <c r="AP4" s="1">
        <f t="shared" si="0"/>
        <v>33</v>
      </c>
      <c r="AQ4" s="1">
        <f t="shared" si="0"/>
        <v>34</v>
      </c>
      <c r="AR4" s="1">
        <f t="shared" si="0"/>
        <v>35</v>
      </c>
      <c r="AS4" s="1">
        <f t="shared" si="0"/>
        <v>36</v>
      </c>
      <c r="AT4" s="1">
        <f t="shared" si="0"/>
        <v>37</v>
      </c>
      <c r="AU4" s="1">
        <f t="shared" si="0"/>
        <v>38</v>
      </c>
      <c r="AV4" s="1">
        <f t="shared" si="0"/>
        <v>39</v>
      </c>
      <c r="AW4" s="1">
        <f t="shared" si="0"/>
        <v>40</v>
      </c>
      <c r="AX4" s="1">
        <f t="shared" si="0"/>
        <v>41</v>
      </c>
      <c r="AY4" s="1">
        <f t="shared" si="0"/>
        <v>42</v>
      </c>
      <c r="AZ4" s="1">
        <f t="shared" si="0"/>
        <v>43</v>
      </c>
      <c r="BA4" s="1">
        <f t="shared" si="0"/>
        <v>44</v>
      </c>
      <c r="BB4" s="1">
        <f t="shared" si="0"/>
        <v>45</v>
      </c>
      <c r="BC4" s="1">
        <f t="shared" si="0"/>
        <v>46</v>
      </c>
      <c r="BD4" s="1">
        <f t="shared" si="0"/>
        <v>47</v>
      </c>
      <c r="BE4" s="1">
        <f t="shared" si="0"/>
        <v>48</v>
      </c>
      <c r="BF4" s="1">
        <f t="shared" si="0"/>
        <v>49</v>
      </c>
      <c r="BG4" s="1">
        <f t="shared" si="0"/>
        <v>50</v>
      </c>
      <c r="BH4" s="1">
        <f t="shared" si="0"/>
        <v>51</v>
      </c>
      <c r="BI4" s="1">
        <f t="shared" si="0"/>
        <v>52</v>
      </c>
      <c r="BJ4" s="1">
        <f t="shared" si="0"/>
        <v>53</v>
      </c>
      <c r="BK4" s="1">
        <f>BJ4+1</f>
        <v>54</v>
      </c>
      <c r="BL4" s="1">
        <f t="shared" ref="BL4:BZ4" si="1">BK4+1</f>
        <v>55</v>
      </c>
      <c r="BM4" s="1">
        <f t="shared" si="1"/>
        <v>56</v>
      </c>
      <c r="BN4" s="1">
        <f t="shared" si="1"/>
        <v>57</v>
      </c>
      <c r="BO4" s="1">
        <f t="shared" si="1"/>
        <v>58</v>
      </c>
      <c r="BP4" s="1">
        <f t="shared" si="1"/>
        <v>59</v>
      </c>
      <c r="BQ4" s="1">
        <f t="shared" si="1"/>
        <v>60</v>
      </c>
      <c r="BR4" s="1">
        <f t="shared" si="1"/>
        <v>61</v>
      </c>
      <c r="BS4" s="1">
        <f t="shared" si="1"/>
        <v>62</v>
      </c>
      <c r="BT4" s="1">
        <f t="shared" si="1"/>
        <v>63</v>
      </c>
      <c r="BU4" s="1">
        <f t="shared" si="1"/>
        <v>64</v>
      </c>
      <c r="BV4" s="1">
        <f t="shared" si="1"/>
        <v>65</v>
      </c>
      <c r="BW4" s="1">
        <f t="shared" si="1"/>
        <v>66</v>
      </c>
      <c r="BX4" s="1">
        <f t="shared" si="1"/>
        <v>67</v>
      </c>
      <c r="BY4" s="1">
        <f t="shared" si="1"/>
        <v>68</v>
      </c>
      <c r="BZ4" s="1">
        <f t="shared" si="1"/>
        <v>69</v>
      </c>
      <c r="CA4" s="1">
        <f>BZ4+1</f>
        <v>70</v>
      </c>
      <c r="CB4" s="1"/>
    </row>
    <row r="5" spans="1:80">
      <c r="A5" s="15" t="s">
        <v>106</v>
      </c>
      <c r="B5" s="30">
        <v>0.13501000000000002</v>
      </c>
      <c r="C5" s="1" t="str">
        <f>IF(A7="Free",J5,A9)</f>
        <v>C-1 (32.7 Hz)</v>
      </c>
      <c r="D5" s="13">
        <f>VLOOKUP(C5,$A$148:$B$215,2,0)</f>
        <v>32.700000000000003</v>
      </c>
      <c r="E5" s="1">
        <f t="shared" ref="E5:E11" si="2">IF($A$11&gt;0,$A$11,I5)</f>
        <v>34</v>
      </c>
      <c r="F5" s="1">
        <f t="shared" ref="F5:F11" si="3">HLOOKUP(B5,$K$5:$CB$6,2,0)</f>
        <v>2.7889305061740946E-3</v>
      </c>
      <c r="G5" s="9">
        <f>IF(F5&gt;0,F5*((2*E5*D5)^2)/386.4,"")</f>
        <v>35.687317588971176</v>
      </c>
      <c r="H5" s="22">
        <f t="shared" ref="H5:H11" si="4">(96.6*$B$2/(0.1505*IF($A$11&gt;0,$A$11,I5)^2*D5^2))^(1/1.91835)</f>
        <v>0.13271399237539386</v>
      </c>
      <c r="I5" s="16">
        <v>36</v>
      </c>
      <c r="J5" s="16" t="s">
        <v>20</v>
      </c>
      <c r="K5" s="21">
        <f>VLOOKUP($A5,$A$44:$BR$116,K$4,0)</f>
        <v>5.0009999999999999E-2</v>
      </c>
      <c r="L5" s="23">
        <f t="shared" ref="L5:BW5" si="5">VLOOKUP($A5,$A$44:$BR$116,L$4,0)</f>
        <v>6.5009999999999998E-2</v>
      </c>
      <c r="M5" s="23">
        <f t="shared" si="5"/>
        <v>8.5010000000000002E-2</v>
      </c>
      <c r="N5" s="23">
        <f t="shared" si="5"/>
        <v>0.10500999999999999</v>
      </c>
      <c r="O5" s="23">
        <f t="shared" si="5"/>
        <v>0.13501000000000002</v>
      </c>
      <c r="P5" s="23">
        <f t="shared" si="5"/>
        <v>0</v>
      </c>
      <c r="Q5" s="23">
        <f t="shared" si="5"/>
        <v>0</v>
      </c>
      <c r="R5" s="23">
        <f t="shared" si="5"/>
        <v>0</v>
      </c>
      <c r="S5" s="23">
        <f t="shared" si="5"/>
        <v>0</v>
      </c>
      <c r="T5" s="23">
        <f t="shared" si="5"/>
        <v>0</v>
      </c>
      <c r="U5" s="23">
        <f t="shared" si="5"/>
        <v>0</v>
      </c>
      <c r="V5" s="23">
        <f t="shared" si="5"/>
        <v>0</v>
      </c>
      <c r="W5" s="23">
        <f t="shared" si="5"/>
        <v>0</v>
      </c>
      <c r="X5" s="23">
        <f t="shared" si="5"/>
        <v>0</v>
      </c>
      <c r="Y5" s="23">
        <f t="shared" si="5"/>
        <v>0</v>
      </c>
      <c r="Z5" s="23">
        <f t="shared" si="5"/>
        <v>0</v>
      </c>
      <c r="AA5" s="23">
        <f t="shared" si="5"/>
        <v>0</v>
      </c>
      <c r="AB5" s="23">
        <f t="shared" si="5"/>
        <v>0</v>
      </c>
      <c r="AC5" s="23">
        <f t="shared" si="5"/>
        <v>0</v>
      </c>
      <c r="AD5" s="23">
        <f t="shared" si="5"/>
        <v>0</v>
      </c>
      <c r="AE5" s="23">
        <f t="shared" si="5"/>
        <v>0</v>
      </c>
      <c r="AF5" s="23">
        <f t="shared" si="5"/>
        <v>0</v>
      </c>
      <c r="AG5" s="23">
        <f t="shared" si="5"/>
        <v>0</v>
      </c>
      <c r="AH5" s="23">
        <f t="shared" si="5"/>
        <v>0</v>
      </c>
      <c r="AI5" s="23">
        <f t="shared" si="5"/>
        <v>0</v>
      </c>
      <c r="AJ5" s="23">
        <f t="shared" si="5"/>
        <v>0</v>
      </c>
      <c r="AK5" s="23">
        <f t="shared" si="5"/>
        <v>0</v>
      </c>
      <c r="AL5" s="23">
        <f t="shared" si="5"/>
        <v>0</v>
      </c>
      <c r="AM5" s="23">
        <f t="shared" si="5"/>
        <v>0</v>
      </c>
      <c r="AN5" s="23">
        <f t="shared" si="5"/>
        <v>0</v>
      </c>
      <c r="AO5" s="23">
        <f t="shared" si="5"/>
        <v>0</v>
      </c>
      <c r="AP5" s="23">
        <f t="shared" si="5"/>
        <v>0</v>
      </c>
      <c r="AQ5" s="23">
        <f t="shared" si="5"/>
        <v>0</v>
      </c>
      <c r="AR5" s="23">
        <f t="shared" si="5"/>
        <v>0</v>
      </c>
      <c r="AS5" s="23">
        <f t="shared" si="5"/>
        <v>0</v>
      </c>
      <c r="AT5" s="23">
        <f t="shared" si="5"/>
        <v>0</v>
      </c>
      <c r="AU5" s="23">
        <f t="shared" si="5"/>
        <v>0</v>
      </c>
      <c r="AV5" s="23">
        <f t="shared" si="5"/>
        <v>0</v>
      </c>
      <c r="AW5" s="23">
        <f t="shared" si="5"/>
        <v>0</v>
      </c>
      <c r="AX5" s="23">
        <f t="shared" si="5"/>
        <v>0</v>
      </c>
      <c r="AY5" s="23">
        <f t="shared" si="5"/>
        <v>0</v>
      </c>
      <c r="AZ5" s="23">
        <f t="shared" si="5"/>
        <v>0</v>
      </c>
      <c r="BA5" s="23">
        <f t="shared" si="5"/>
        <v>0</v>
      </c>
      <c r="BB5" s="23">
        <f t="shared" si="5"/>
        <v>0</v>
      </c>
      <c r="BC5" s="23">
        <f t="shared" si="5"/>
        <v>0</v>
      </c>
      <c r="BD5" s="23">
        <f t="shared" si="5"/>
        <v>0</v>
      </c>
      <c r="BE5" s="23">
        <f t="shared" si="5"/>
        <v>0</v>
      </c>
      <c r="BF5" s="23">
        <f t="shared" si="5"/>
        <v>0</v>
      </c>
      <c r="BG5" s="23">
        <f t="shared" si="5"/>
        <v>0</v>
      </c>
      <c r="BH5" s="23">
        <f t="shared" si="5"/>
        <v>0</v>
      </c>
      <c r="BI5" s="23">
        <f t="shared" si="5"/>
        <v>0</v>
      </c>
      <c r="BJ5" s="23">
        <f t="shared" si="5"/>
        <v>0</v>
      </c>
      <c r="BK5" s="23">
        <f t="shared" si="5"/>
        <v>0</v>
      </c>
      <c r="BL5" s="23">
        <f t="shared" si="5"/>
        <v>0</v>
      </c>
      <c r="BM5" s="23">
        <f t="shared" si="5"/>
        <v>0</v>
      </c>
      <c r="BN5" s="23">
        <f t="shared" si="5"/>
        <v>0</v>
      </c>
      <c r="BO5" s="23">
        <f t="shared" si="5"/>
        <v>0</v>
      </c>
      <c r="BP5" s="23">
        <f t="shared" si="5"/>
        <v>0</v>
      </c>
      <c r="BQ5" s="23">
        <f t="shared" si="5"/>
        <v>0</v>
      </c>
      <c r="BR5" s="23">
        <f t="shared" si="5"/>
        <v>0</v>
      </c>
      <c r="BS5" s="23">
        <f t="shared" si="5"/>
        <v>0</v>
      </c>
      <c r="BT5" s="23">
        <f t="shared" si="5"/>
        <v>0</v>
      </c>
      <c r="BU5" s="23">
        <f t="shared" si="5"/>
        <v>0</v>
      </c>
      <c r="BV5" s="23">
        <f t="shared" si="5"/>
        <v>0</v>
      </c>
      <c r="BW5" s="23">
        <f t="shared" si="5"/>
        <v>0</v>
      </c>
      <c r="BX5" s="23">
        <f>VLOOKUP($A5,$A$44:$BR$116,BX$4,0)</f>
        <v>0</v>
      </c>
      <c r="BY5" s="23">
        <f>VLOOKUP($A5,$A$44:$BR$116,BY$4,0)</f>
        <v>0</v>
      </c>
      <c r="BZ5" s="23">
        <f>VLOOKUP($A5,$A$44:$BR$116,BZ$4,0)</f>
        <v>0</v>
      </c>
      <c r="CA5" s="27">
        <f>VLOOKUP($A5,$A$44:$BR$116,CA$4,0)</f>
        <v>0</v>
      </c>
      <c r="CB5" s="23">
        <v>0</v>
      </c>
    </row>
    <row r="6" spans="1:80">
      <c r="A6" s="14" t="s">
        <v>84</v>
      </c>
      <c r="B6" s="30">
        <v>0.10500999999999999</v>
      </c>
      <c r="C6" s="1" t="str">
        <f>IF(A7="Free",J6,INDEX($A$148:$A$215,MATCH(C5,$A$148:$A$215,0)+VLOOKUP(A7,$A$218:$B$227,2,0)+IF(A7="Drop Tuned",2,0),1))</f>
        <v>G-1 (49 Hz)</v>
      </c>
      <c r="D6" s="13">
        <f t="shared" ref="D6:D11" si="6">VLOOKUP(C6,$A$148:$B$215,2,0)</f>
        <v>49</v>
      </c>
      <c r="E6" s="1">
        <f t="shared" si="2"/>
        <v>34</v>
      </c>
      <c r="F6" s="1">
        <f t="shared" si="3"/>
        <v>1.5898449268592948E-3</v>
      </c>
      <c r="G6" s="9">
        <f t="shared" ref="G6:G11" si="7">IF(F6&gt;0,F6*((2*E6*D6)^2)/386.4,"")</f>
        <v>45.680161757907634</v>
      </c>
      <c r="H6" s="22">
        <f t="shared" si="4"/>
        <v>8.7054722177092717E-2</v>
      </c>
      <c r="I6" s="16">
        <v>35</v>
      </c>
      <c r="J6" s="16" t="s">
        <v>24</v>
      </c>
      <c r="K6" s="20">
        <f>VLOOKUP($A5,$A$44:$EJ$116,K$4+70,0)</f>
        <v>3.184625287516322E-4</v>
      </c>
      <c r="L6" s="20">
        <f t="shared" ref="L6:BW6" si="8">VLOOKUP($A5,$A$44:$EJ$116,L$4+70,0)</f>
        <v>5.6588534646887672E-4</v>
      </c>
      <c r="M6" s="20">
        <f t="shared" si="8"/>
        <v>9.8895593239726955E-4</v>
      </c>
      <c r="N6" s="20">
        <f t="shared" si="8"/>
        <v>1.5898449268592948E-3</v>
      </c>
      <c r="O6" s="20">
        <f t="shared" si="8"/>
        <v>2.7889305061740946E-3</v>
      </c>
      <c r="P6" s="20">
        <f t="shared" si="8"/>
        <v>0</v>
      </c>
      <c r="Q6" s="20">
        <f t="shared" si="8"/>
        <v>0</v>
      </c>
      <c r="R6" s="20">
        <f t="shared" si="8"/>
        <v>0</v>
      </c>
      <c r="S6" s="20">
        <f t="shared" si="8"/>
        <v>0</v>
      </c>
      <c r="T6" s="20">
        <f t="shared" si="8"/>
        <v>0</v>
      </c>
      <c r="U6" s="20">
        <f t="shared" si="8"/>
        <v>0</v>
      </c>
      <c r="V6" s="20">
        <f t="shared" si="8"/>
        <v>0</v>
      </c>
      <c r="W6" s="20">
        <f t="shared" si="8"/>
        <v>0</v>
      </c>
      <c r="X6" s="20">
        <f t="shared" si="8"/>
        <v>0</v>
      </c>
      <c r="Y6" s="20">
        <f t="shared" si="8"/>
        <v>0</v>
      </c>
      <c r="Z6" s="20">
        <f t="shared" si="8"/>
        <v>0</v>
      </c>
      <c r="AA6" s="20">
        <f t="shared" si="8"/>
        <v>0</v>
      </c>
      <c r="AB6" s="20">
        <f t="shared" si="8"/>
        <v>0</v>
      </c>
      <c r="AC6" s="20">
        <f t="shared" si="8"/>
        <v>0</v>
      </c>
      <c r="AD6" s="20">
        <f t="shared" si="8"/>
        <v>0</v>
      </c>
      <c r="AE6" s="20">
        <f t="shared" si="8"/>
        <v>0</v>
      </c>
      <c r="AF6" s="20">
        <f t="shared" si="8"/>
        <v>0</v>
      </c>
      <c r="AG6" s="20">
        <f t="shared" si="8"/>
        <v>0</v>
      </c>
      <c r="AH6" s="20">
        <f t="shared" si="8"/>
        <v>0</v>
      </c>
      <c r="AI6" s="20">
        <f t="shared" si="8"/>
        <v>0</v>
      </c>
      <c r="AJ6" s="20">
        <f t="shared" si="8"/>
        <v>0</v>
      </c>
      <c r="AK6" s="20">
        <f t="shared" si="8"/>
        <v>0</v>
      </c>
      <c r="AL6" s="20">
        <f t="shared" si="8"/>
        <v>0</v>
      </c>
      <c r="AM6" s="20">
        <f t="shared" si="8"/>
        <v>0</v>
      </c>
      <c r="AN6" s="20">
        <f t="shared" si="8"/>
        <v>0</v>
      </c>
      <c r="AO6" s="20">
        <f t="shared" si="8"/>
        <v>0</v>
      </c>
      <c r="AP6" s="20">
        <f t="shared" si="8"/>
        <v>0</v>
      </c>
      <c r="AQ6" s="20">
        <f t="shared" si="8"/>
        <v>0</v>
      </c>
      <c r="AR6" s="20">
        <f t="shared" si="8"/>
        <v>0</v>
      </c>
      <c r="AS6" s="20">
        <f t="shared" si="8"/>
        <v>0</v>
      </c>
      <c r="AT6" s="20">
        <f t="shared" si="8"/>
        <v>0</v>
      </c>
      <c r="AU6" s="20">
        <f t="shared" si="8"/>
        <v>0</v>
      </c>
      <c r="AV6" s="20">
        <f t="shared" si="8"/>
        <v>0</v>
      </c>
      <c r="AW6" s="20">
        <f t="shared" si="8"/>
        <v>0</v>
      </c>
      <c r="AX6" s="20">
        <f t="shared" si="8"/>
        <v>0</v>
      </c>
      <c r="AY6" s="20">
        <f t="shared" si="8"/>
        <v>0</v>
      </c>
      <c r="AZ6" s="20">
        <f t="shared" si="8"/>
        <v>0</v>
      </c>
      <c r="BA6" s="20">
        <f t="shared" si="8"/>
        <v>0</v>
      </c>
      <c r="BB6" s="20">
        <f t="shared" si="8"/>
        <v>0</v>
      </c>
      <c r="BC6" s="20">
        <f t="shared" si="8"/>
        <v>0</v>
      </c>
      <c r="BD6" s="20">
        <f t="shared" si="8"/>
        <v>0</v>
      </c>
      <c r="BE6" s="20">
        <f t="shared" si="8"/>
        <v>0</v>
      </c>
      <c r="BF6" s="20">
        <f t="shared" si="8"/>
        <v>0</v>
      </c>
      <c r="BG6" s="20">
        <f t="shared" si="8"/>
        <v>0</v>
      </c>
      <c r="BH6" s="20">
        <f t="shared" si="8"/>
        <v>0</v>
      </c>
      <c r="BI6" s="20">
        <f t="shared" si="8"/>
        <v>0</v>
      </c>
      <c r="BJ6" s="20">
        <f t="shared" si="8"/>
        <v>0</v>
      </c>
      <c r="BK6" s="20">
        <f t="shared" si="8"/>
        <v>0</v>
      </c>
      <c r="BL6" s="20">
        <f t="shared" si="8"/>
        <v>0</v>
      </c>
      <c r="BM6" s="20">
        <f t="shared" si="8"/>
        <v>0</v>
      </c>
      <c r="BN6" s="20">
        <f t="shared" si="8"/>
        <v>0</v>
      </c>
      <c r="BO6" s="20">
        <f t="shared" si="8"/>
        <v>0</v>
      </c>
      <c r="BP6" s="20">
        <f t="shared" si="8"/>
        <v>0</v>
      </c>
      <c r="BQ6" s="20">
        <f t="shared" si="8"/>
        <v>0</v>
      </c>
      <c r="BR6" s="20">
        <f t="shared" si="8"/>
        <v>0</v>
      </c>
      <c r="BS6" s="20">
        <f t="shared" si="8"/>
        <v>0</v>
      </c>
      <c r="BT6" s="20">
        <f t="shared" si="8"/>
        <v>0</v>
      </c>
      <c r="BU6" s="20">
        <f t="shared" si="8"/>
        <v>0</v>
      </c>
      <c r="BV6" s="20">
        <f t="shared" si="8"/>
        <v>0</v>
      </c>
      <c r="BW6" s="20">
        <f t="shared" si="8"/>
        <v>0</v>
      </c>
      <c r="BX6" s="20">
        <f>VLOOKUP($A5,$A$44:$EJ$116,BX$4+70,0)</f>
        <v>0</v>
      </c>
      <c r="BY6" s="20">
        <f>VLOOKUP($A5,$A$44:$EJ$116,BY$4+70,0)</f>
        <v>0</v>
      </c>
      <c r="BZ6" s="20">
        <f>VLOOKUP($A5,$A$44:$EJ$116,BZ$4+70,0)</f>
        <v>0</v>
      </c>
      <c r="CA6" s="20">
        <f>VLOOKUP($A5,$A$44:$EJ$116,CA$4+70,0)</f>
        <v>0</v>
      </c>
      <c r="CB6" s="20">
        <v>0</v>
      </c>
    </row>
    <row r="7" spans="1:80">
      <c r="A7" s="15" t="s">
        <v>78</v>
      </c>
      <c r="B7" s="30">
        <v>6.5009999999999998E-2</v>
      </c>
      <c r="C7" s="1" t="str">
        <f>IF(A7="Free",J7,INDEX($A$148:$A$215,MATCH(C6,$A$148:$A$215,0)+VLOOKUP(A7,$A$218:$B$227,2,0),1))</f>
        <v>D-2 (73.4 Hz)</v>
      </c>
      <c r="D7" s="13">
        <f t="shared" si="6"/>
        <v>73.400000000000006</v>
      </c>
      <c r="E7" s="1">
        <f t="shared" si="2"/>
        <v>34</v>
      </c>
      <c r="F7" s="1">
        <f t="shared" si="3"/>
        <v>5.6588534646887672E-4</v>
      </c>
      <c r="G7" s="9">
        <f t="shared" si="7"/>
        <v>36.48390158745832</v>
      </c>
      <c r="H7" s="22">
        <f t="shared" si="4"/>
        <v>5.7124526756387219E-2</v>
      </c>
      <c r="I7" s="16">
        <v>34</v>
      </c>
      <c r="J7" s="16" t="s">
        <v>28</v>
      </c>
    </row>
    <row r="8" spans="1:80">
      <c r="A8" s="14" t="s">
        <v>85</v>
      </c>
      <c r="B8" s="30">
        <v>5.0009999999999999E-2</v>
      </c>
      <c r="C8" s="1" t="str">
        <f>IF(A7="Free",J8,INDEX($A$148:$A$215,MATCH(C7,$A$148:$A$215,0)+VLOOKUP(A7,$A$218:$B$227,2,0),1))</f>
        <v>A-2 (110 Hz)</v>
      </c>
      <c r="D8" s="13">
        <f t="shared" si="6"/>
        <v>110</v>
      </c>
      <c r="E8" s="1">
        <f t="shared" si="2"/>
        <v>34</v>
      </c>
      <c r="F8" s="1">
        <f t="shared" si="3"/>
        <v>3.184625287516322E-4</v>
      </c>
      <c r="G8" s="9">
        <f t="shared" si="7"/>
        <v>46.113110426152495</v>
      </c>
      <c r="H8" s="22">
        <f t="shared" si="4"/>
        <v>3.7466910376758228E-2</v>
      </c>
      <c r="I8" s="16">
        <v>33</v>
      </c>
      <c r="J8" s="16" t="s">
        <v>33</v>
      </c>
    </row>
    <row r="9" spans="1:80">
      <c r="A9" s="15" t="s">
        <v>18</v>
      </c>
      <c r="B9" s="30">
        <v>2.5010000000000001E-2</v>
      </c>
      <c r="C9" s="1" t="str">
        <f>IF(A7="Free",J9,INDEX($A$148:$A$215,MATCH(C8,$A$148:$A$215,0)+VLOOKUP(A7,$A$218:$B$227,2,0)-IF(A7="Guitar/Bass VI",1,0),1))</f>
        <v>E-3 (164.8 Hz)</v>
      </c>
      <c r="D9" s="13">
        <f t="shared" si="6"/>
        <v>164.8</v>
      </c>
      <c r="E9" s="1">
        <f t="shared" si="2"/>
        <v>34</v>
      </c>
      <c r="F9" s="1" t="e">
        <f t="shared" si="3"/>
        <v>#N/A</v>
      </c>
      <c r="G9" s="9" t="e">
        <f t="shared" si="7"/>
        <v>#N/A</v>
      </c>
      <c r="H9" s="22">
        <f t="shared" si="4"/>
        <v>2.4581641092575688E-2</v>
      </c>
      <c r="I9" s="16">
        <v>32</v>
      </c>
      <c r="J9" s="16" t="s">
        <v>38</v>
      </c>
    </row>
    <row r="10" spans="1:80">
      <c r="A10" s="14" t="s">
        <v>86</v>
      </c>
      <c r="B10" s="30">
        <v>1.601E-2</v>
      </c>
      <c r="C10" s="1" t="str">
        <f>IF(A7="Free",J10,INDEX($A$148:$A$215,MATCH(C9,$A$148:$A$215,0)+VLOOKUP(A7,$A$218:$B$227,2,0),1))</f>
        <v>B-3 (246.9 Hz)</v>
      </c>
      <c r="D10" s="13">
        <f t="shared" si="6"/>
        <v>246.9</v>
      </c>
      <c r="E10" s="1">
        <f t="shared" si="2"/>
        <v>34</v>
      </c>
      <c r="F10" s="1" t="e">
        <f t="shared" si="3"/>
        <v>#N/A</v>
      </c>
      <c r="G10" s="9" t="e">
        <f t="shared" si="7"/>
        <v>#N/A</v>
      </c>
      <c r="H10" s="22">
        <f t="shared" si="4"/>
        <v>1.6127777832802264E-2</v>
      </c>
      <c r="I10" s="16">
        <v>31</v>
      </c>
      <c r="J10" s="16" t="s">
        <v>46</v>
      </c>
    </row>
    <row r="11" spans="1:80">
      <c r="A11" s="17">
        <v>34</v>
      </c>
      <c r="B11" s="30">
        <v>0</v>
      </c>
      <c r="C11" s="1" t="str">
        <f>IF(A7="Free",J11,INDEX($A$148:$A$215,MATCH(C10,$A$148:$A$215,0)+VLOOKUP(A7,$A$218:$B$227,2,0),1))</f>
        <v>F#/Gb-4 (370 Hz)</v>
      </c>
      <c r="D11" s="13">
        <f t="shared" si="6"/>
        <v>370</v>
      </c>
      <c r="E11" s="1">
        <f t="shared" si="2"/>
        <v>34</v>
      </c>
      <c r="F11" s="1">
        <f t="shared" si="3"/>
        <v>0</v>
      </c>
      <c r="G11" s="9" t="str">
        <f t="shared" si="7"/>
        <v/>
      </c>
      <c r="H11" s="22">
        <f t="shared" si="4"/>
        <v>1.0578314389608332E-2</v>
      </c>
      <c r="I11" s="16">
        <v>30</v>
      </c>
      <c r="J11" s="16" t="s">
        <v>47</v>
      </c>
    </row>
    <row r="12" spans="1:80">
      <c r="A12" s="26"/>
      <c r="B12" s="26"/>
      <c r="C12" s="32" t="s">
        <v>148</v>
      </c>
      <c r="D12" s="31" t="e">
        <f>MIN(G5:G11)</f>
        <v>#N/A</v>
      </c>
      <c r="E12" s="31" t="e">
        <f>MAX(G5:G11)</f>
        <v>#N/A</v>
      </c>
      <c r="F12" s="31" t="e">
        <f>SUM(G5:G11)</f>
        <v>#N/A</v>
      </c>
      <c r="G12" s="31" t="e">
        <f>SUM(G5:G10)</f>
        <v>#N/A</v>
      </c>
      <c r="H12" s="31" t="str">
        <f>IF(ISNUMBER(G11),SUM(G6:G11),"N/A")</f>
        <v>N/A</v>
      </c>
      <c r="I12" s="26"/>
      <c r="J12" s="26"/>
    </row>
    <row r="13" spans="1:80">
      <c r="A13" s="15" t="s">
        <v>218</v>
      </c>
      <c r="B13" s="30" t="s">
        <v>167</v>
      </c>
      <c r="C13" s="1" t="str">
        <f>IF(A15="Free",J13,A17)</f>
        <v>C-1 (32.7 Hz)</v>
      </c>
      <c r="D13" s="13">
        <f>VLOOKUP(C13,$A$148:$B$215,2,0)</f>
        <v>32.700000000000003</v>
      </c>
      <c r="E13" s="1">
        <f t="shared" ref="E13:E19" si="9">IF($A$19&gt;0,$A$19,I13)</f>
        <v>34</v>
      </c>
      <c r="F13" s="1">
        <f t="shared" ref="F13:F19" si="10">HLOOKUP(B13,$K$13:$CB$14,2,0)</f>
        <v>3.01768E-3</v>
      </c>
      <c r="G13" s="9">
        <f>IF(F13&gt;0,F13*((2*E13*D13)^2)/386.4,"")</f>
        <v>38.614409467527963</v>
      </c>
      <c r="H13" s="22">
        <f t="shared" ref="H13:H19" si="11">(96.6*$B$2/(0.1505*IF($A$19&gt;0,$A$19,I13)^2*D13^2))^(1/1.91835)</f>
        <v>0.13271399237539386</v>
      </c>
      <c r="I13" s="16">
        <v>36</v>
      </c>
      <c r="J13" s="16" t="s">
        <v>17</v>
      </c>
      <c r="K13" s="21" t="str">
        <f>VLOOKUP($A13,$A$44:$BR$116,K$4,0)</f>
        <v>0.028</v>
      </c>
      <c r="L13" s="23" t="str">
        <f t="shared" ref="L13:BW13" si="12">VLOOKUP($A13,$A$44:$BR$116,L$4,0)</f>
        <v>0.045</v>
      </c>
      <c r="M13" s="23" t="str">
        <f t="shared" si="12"/>
        <v>0.055</v>
      </c>
      <c r="N13" s="23" t="str">
        <f t="shared" si="12"/>
        <v>0.060</v>
      </c>
      <c r="O13" s="23" t="str">
        <f t="shared" si="12"/>
        <v>0.065</v>
      </c>
      <c r="P13" s="23" t="str">
        <f t="shared" si="12"/>
        <v>0.070</v>
      </c>
      <c r="Q13" s="23" t="str">
        <f t="shared" si="12"/>
        <v>0.075</v>
      </c>
      <c r="R13" s="23" t="str">
        <f t="shared" si="12"/>
        <v>0.085</v>
      </c>
      <c r="S13" s="23" t="str">
        <f t="shared" si="12"/>
        <v>0.090</v>
      </c>
      <c r="T13" s="23" t="str">
        <f t="shared" si="12"/>
        <v>0.095</v>
      </c>
      <c r="U13" s="23" t="str">
        <f t="shared" si="12"/>
        <v>0.105</v>
      </c>
      <c r="V13" s="23" t="str">
        <f t="shared" si="12"/>
        <v>0.126</v>
      </c>
      <c r="W13" s="23">
        <f t="shared" si="12"/>
        <v>0</v>
      </c>
      <c r="X13" s="23">
        <f t="shared" si="12"/>
        <v>0</v>
      </c>
      <c r="Y13" s="23">
        <f t="shared" si="12"/>
        <v>0</v>
      </c>
      <c r="Z13" s="23">
        <f t="shared" si="12"/>
        <v>0</v>
      </c>
      <c r="AA13" s="23">
        <f t="shared" si="12"/>
        <v>0</v>
      </c>
      <c r="AB13" s="23">
        <f t="shared" si="12"/>
        <v>0</v>
      </c>
      <c r="AC13" s="23">
        <f t="shared" si="12"/>
        <v>0</v>
      </c>
      <c r="AD13" s="23">
        <f t="shared" si="12"/>
        <v>0</v>
      </c>
      <c r="AE13" s="23">
        <f t="shared" si="12"/>
        <v>0</v>
      </c>
      <c r="AF13" s="23">
        <f t="shared" si="12"/>
        <v>0</v>
      </c>
      <c r="AG13" s="23">
        <f t="shared" si="12"/>
        <v>0</v>
      </c>
      <c r="AH13" s="23">
        <f t="shared" si="12"/>
        <v>0</v>
      </c>
      <c r="AI13" s="23">
        <f t="shared" si="12"/>
        <v>0</v>
      </c>
      <c r="AJ13" s="23">
        <f t="shared" si="12"/>
        <v>0</v>
      </c>
      <c r="AK13" s="23">
        <f t="shared" si="12"/>
        <v>0</v>
      </c>
      <c r="AL13" s="23">
        <f t="shared" si="12"/>
        <v>0</v>
      </c>
      <c r="AM13" s="23">
        <f t="shared" si="12"/>
        <v>0</v>
      </c>
      <c r="AN13" s="23">
        <f t="shared" si="12"/>
        <v>0</v>
      </c>
      <c r="AO13" s="23">
        <f t="shared" si="12"/>
        <v>0</v>
      </c>
      <c r="AP13" s="23">
        <f t="shared" si="12"/>
        <v>0</v>
      </c>
      <c r="AQ13" s="23">
        <f t="shared" si="12"/>
        <v>0</v>
      </c>
      <c r="AR13" s="23">
        <f t="shared" si="12"/>
        <v>0</v>
      </c>
      <c r="AS13" s="23">
        <f t="shared" si="12"/>
        <v>0</v>
      </c>
      <c r="AT13" s="23">
        <f t="shared" si="12"/>
        <v>0</v>
      </c>
      <c r="AU13" s="23">
        <f t="shared" si="12"/>
        <v>0</v>
      </c>
      <c r="AV13" s="23">
        <f t="shared" si="12"/>
        <v>0</v>
      </c>
      <c r="AW13" s="23">
        <f t="shared" si="12"/>
        <v>0</v>
      </c>
      <c r="AX13" s="23">
        <f t="shared" si="12"/>
        <v>0</v>
      </c>
      <c r="AY13" s="23">
        <f t="shared" si="12"/>
        <v>0</v>
      </c>
      <c r="AZ13" s="23">
        <f t="shared" si="12"/>
        <v>0</v>
      </c>
      <c r="BA13" s="23">
        <f t="shared" si="12"/>
        <v>0</v>
      </c>
      <c r="BB13" s="23">
        <f t="shared" si="12"/>
        <v>0</v>
      </c>
      <c r="BC13" s="23">
        <f t="shared" si="12"/>
        <v>0</v>
      </c>
      <c r="BD13" s="23">
        <f t="shared" si="12"/>
        <v>0</v>
      </c>
      <c r="BE13" s="23">
        <f t="shared" si="12"/>
        <v>0</v>
      </c>
      <c r="BF13" s="23">
        <f t="shared" si="12"/>
        <v>0</v>
      </c>
      <c r="BG13" s="23">
        <f t="shared" si="12"/>
        <v>0</v>
      </c>
      <c r="BH13" s="23">
        <f t="shared" si="12"/>
        <v>0</v>
      </c>
      <c r="BI13" s="23">
        <f t="shared" si="12"/>
        <v>0</v>
      </c>
      <c r="BJ13" s="23">
        <f t="shared" si="12"/>
        <v>0</v>
      </c>
      <c r="BK13" s="23">
        <f t="shared" si="12"/>
        <v>0</v>
      </c>
      <c r="BL13" s="23">
        <f t="shared" si="12"/>
        <v>0</v>
      </c>
      <c r="BM13" s="23">
        <f t="shared" si="12"/>
        <v>0</v>
      </c>
      <c r="BN13" s="23">
        <f t="shared" si="12"/>
        <v>0</v>
      </c>
      <c r="BO13" s="23">
        <f t="shared" si="12"/>
        <v>0</v>
      </c>
      <c r="BP13" s="23">
        <f t="shared" si="12"/>
        <v>0</v>
      </c>
      <c r="BQ13" s="23">
        <f t="shared" si="12"/>
        <v>0</v>
      </c>
      <c r="BR13" s="23">
        <f t="shared" si="12"/>
        <v>0</v>
      </c>
      <c r="BS13" s="23">
        <f t="shared" si="12"/>
        <v>0</v>
      </c>
      <c r="BT13" s="23">
        <f t="shared" si="12"/>
        <v>0</v>
      </c>
      <c r="BU13" s="23">
        <f t="shared" si="12"/>
        <v>0</v>
      </c>
      <c r="BV13" s="23">
        <f t="shared" si="12"/>
        <v>0</v>
      </c>
      <c r="BW13" s="23">
        <f t="shared" si="12"/>
        <v>0</v>
      </c>
      <c r="BX13" s="23">
        <f>VLOOKUP($A13,$A$44:$BR$116,BX$4,0)</f>
        <v>0</v>
      </c>
      <c r="BY13" s="23">
        <f>VLOOKUP($A13,$A$44:$BR$116,BY$4,0)</f>
        <v>0</v>
      </c>
      <c r="BZ13" s="23">
        <f>VLOOKUP($A13,$A$44:$BR$116,BZ$4,0)</f>
        <v>0</v>
      </c>
      <c r="CA13" s="27">
        <f>VLOOKUP($A13,$A$44:$BR$116,CA$4,0)</f>
        <v>0</v>
      </c>
      <c r="CB13" s="27">
        <v>0</v>
      </c>
    </row>
    <row r="14" spans="1:80">
      <c r="A14" s="14" t="s">
        <v>84</v>
      </c>
      <c r="B14" s="30" t="s">
        <v>170</v>
      </c>
      <c r="C14" s="1" t="str">
        <f>IF(A15="Free",J14,INDEX($A$148:$A$215,MATCH(C13,$A$148:$A$215,0)+VLOOKUP(A15,$A$218:$B$227,2,0)+IF(A15="Drop Tuned",2,0),1))</f>
        <v>G-1 (49 Hz)</v>
      </c>
      <c r="D14" s="13">
        <f t="shared" ref="D14:D19" si="13">VLOOKUP(C14,$A$148:$B$215,2,0)</f>
        <v>49</v>
      </c>
      <c r="E14" s="1">
        <f t="shared" si="9"/>
        <v>34</v>
      </c>
      <c r="F14" s="1">
        <f t="shared" si="10"/>
        <v>1.4152500000000001E-3</v>
      </c>
      <c r="G14" s="9">
        <f t="shared" ref="G14:G19" si="14">IF(F14&gt;0,F14*((2*E14*D14)^2)/386.4,"")</f>
        <v>40.663619347826092</v>
      </c>
      <c r="H14" s="22">
        <f t="shared" si="11"/>
        <v>8.7054722177092717E-2</v>
      </c>
      <c r="I14" s="16">
        <v>35</v>
      </c>
      <c r="J14" s="16" t="s">
        <v>22</v>
      </c>
      <c r="K14" s="20">
        <f>VLOOKUP($A13,$A$44:$EJ$116,K$4+70,0)</f>
        <v>1.6859000000000001E-4</v>
      </c>
      <c r="L14" s="20">
        <f t="shared" ref="L14:BW14" si="15">VLOOKUP($A13,$A$44:$EJ$116,L$4+70,0)</f>
        <v>3.6099999999999999E-4</v>
      </c>
      <c r="M14" s="20">
        <f t="shared" si="15"/>
        <v>5.9573000000000004E-4</v>
      </c>
      <c r="N14" s="20">
        <f t="shared" si="15"/>
        <v>7.2062000000000005E-4</v>
      </c>
      <c r="O14" s="20">
        <f t="shared" si="15"/>
        <v>7.8578999999999997E-4</v>
      </c>
      <c r="P14" s="20">
        <f t="shared" si="15"/>
        <v>9.6566000000000002E-4</v>
      </c>
      <c r="Q14" s="20">
        <f t="shared" si="15"/>
        <v>1.0634100000000001E-3</v>
      </c>
      <c r="R14" s="20">
        <f t="shared" si="15"/>
        <v>1.4152500000000001E-3</v>
      </c>
      <c r="S14" s="20">
        <f t="shared" si="15"/>
        <v>1.5707900000000001E-3</v>
      </c>
      <c r="T14" s="20">
        <f t="shared" si="15"/>
        <v>1.8070600000000001E-3</v>
      </c>
      <c r="U14" s="20">
        <f t="shared" si="15"/>
        <v>2.2179999999999999E-3</v>
      </c>
      <c r="V14" s="20">
        <f t="shared" si="15"/>
        <v>3.01768E-3</v>
      </c>
      <c r="W14" s="20">
        <f t="shared" si="15"/>
        <v>0</v>
      </c>
      <c r="X14" s="20">
        <f t="shared" si="15"/>
        <v>0</v>
      </c>
      <c r="Y14" s="20">
        <f t="shared" si="15"/>
        <v>0</v>
      </c>
      <c r="Z14" s="20">
        <f t="shared" si="15"/>
        <v>0</v>
      </c>
      <c r="AA14" s="20">
        <f t="shared" si="15"/>
        <v>0</v>
      </c>
      <c r="AB14" s="20">
        <f t="shared" si="15"/>
        <v>0</v>
      </c>
      <c r="AC14" s="20">
        <f t="shared" si="15"/>
        <v>0</v>
      </c>
      <c r="AD14" s="20">
        <f t="shared" si="15"/>
        <v>0</v>
      </c>
      <c r="AE14" s="20">
        <f t="shared" si="15"/>
        <v>0</v>
      </c>
      <c r="AF14" s="20">
        <f t="shared" si="15"/>
        <v>0</v>
      </c>
      <c r="AG14" s="20">
        <f t="shared" si="15"/>
        <v>0</v>
      </c>
      <c r="AH14" s="20">
        <f t="shared" si="15"/>
        <v>0</v>
      </c>
      <c r="AI14" s="20">
        <f t="shared" si="15"/>
        <v>0</v>
      </c>
      <c r="AJ14" s="20">
        <f t="shared" si="15"/>
        <v>0</v>
      </c>
      <c r="AK14" s="20">
        <f t="shared" si="15"/>
        <v>0</v>
      </c>
      <c r="AL14" s="20">
        <f t="shared" si="15"/>
        <v>0</v>
      </c>
      <c r="AM14" s="20">
        <f t="shared" si="15"/>
        <v>0</v>
      </c>
      <c r="AN14" s="20">
        <f t="shared" si="15"/>
        <v>0</v>
      </c>
      <c r="AO14" s="20">
        <f t="shared" si="15"/>
        <v>0</v>
      </c>
      <c r="AP14" s="20">
        <f t="shared" si="15"/>
        <v>0</v>
      </c>
      <c r="AQ14" s="20">
        <f t="shared" si="15"/>
        <v>0</v>
      </c>
      <c r="AR14" s="20">
        <f t="shared" si="15"/>
        <v>0</v>
      </c>
      <c r="AS14" s="20">
        <f t="shared" si="15"/>
        <v>0</v>
      </c>
      <c r="AT14" s="20">
        <f t="shared" si="15"/>
        <v>0</v>
      </c>
      <c r="AU14" s="20">
        <f t="shared" si="15"/>
        <v>0</v>
      </c>
      <c r="AV14" s="20">
        <f t="shared" si="15"/>
        <v>0</v>
      </c>
      <c r="AW14" s="20">
        <f t="shared" si="15"/>
        <v>0</v>
      </c>
      <c r="AX14" s="20">
        <f t="shared" si="15"/>
        <v>0</v>
      </c>
      <c r="AY14" s="20">
        <f t="shared" si="15"/>
        <v>0</v>
      </c>
      <c r="AZ14" s="20">
        <f t="shared" si="15"/>
        <v>0</v>
      </c>
      <c r="BA14" s="20">
        <f t="shared" si="15"/>
        <v>0</v>
      </c>
      <c r="BB14" s="20">
        <f t="shared" si="15"/>
        <v>0</v>
      </c>
      <c r="BC14" s="20">
        <f t="shared" si="15"/>
        <v>0</v>
      </c>
      <c r="BD14" s="20">
        <f t="shared" si="15"/>
        <v>0</v>
      </c>
      <c r="BE14" s="20">
        <f t="shared" si="15"/>
        <v>0</v>
      </c>
      <c r="BF14" s="20">
        <f t="shared" si="15"/>
        <v>0</v>
      </c>
      <c r="BG14" s="20">
        <f t="shared" si="15"/>
        <v>0</v>
      </c>
      <c r="BH14" s="20">
        <f t="shared" si="15"/>
        <v>0</v>
      </c>
      <c r="BI14" s="20">
        <f t="shared" si="15"/>
        <v>0</v>
      </c>
      <c r="BJ14" s="20">
        <f t="shared" si="15"/>
        <v>0</v>
      </c>
      <c r="BK14" s="20">
        <f t="shared" si="15"/>
        <v>0</v>
      </c>
      <c r="BL14" s="20">
        <f t="shared" si="15"/>
        <v>0</v>
      </c>
      <c r="BM14" s="20">
        <f t="shared" si="15"/>
        <v>0</v>
      </c>
      <c r="BN14" s="20">
        <f t="shared" si="15"/>
        <v>0</v>
      </c>
      <c r="BO14" s="20">
        <f t="shared" si="15"/>
        <v>0</v>
      </c>
      <c r="BP14" s="20">
        <f t="shared" si="15"/>
        <v>0</v>
      </c>
      <c r="BQ14" s="20">
        <f t="shared" si="15"/>
        <v>0</v>
      </c>
      <c r="BR14" s="20">
        <f t="shared" si="15"/>
        <v>0</v>
      </c>
      <c r="BS14" s="20">
        <f t="shared" si="15"/>
        <v>0</v>
      </c>
      <c r="BT14" s="20">
        <f t="shared" si="15"/>
        <v>0</v>
      </c>
      <c r="BU14" s="20">
        <f t="shared" si="15"/>
        <v>0</v>
      </c>
      <c r="BV14" s="20">
        <f t="shared" si="15"/>
        <v>0</v>
      </c>
      <c r="BW14" s="20">
        <f t="shared" si="15"/>
        <v>0</v>
      </c>
      <c r="BX14" s="20">
        <f>VLOOKUP($A13,$A$44:$EJ$116,BX$4+70,0)</f>
        <v>0</v>
      </c>
      <c r="BY14" s="20">
        <f>VLOOKUP($A13,$A$44:$EJ$116,BY$4+70,0)</f>
        <v>0</v>
      </c>
      <c r="BZ14" s="20">
        <f>VLOOKUP($A13,$A$44:$EJ$116,BZ$4+70,0)</f>
        <v>0</v>
      </c>
      <c r="CA14" s="20">
        <f>VLOOKUP($A13,$A$44:$EJ$116,CA$4+70,0)</f>
        <v>0</v>
      </c>
      <c r="CB14" s="20">
        <v>0</v>
      </c>
    </row>
    <row r="15" spans="1:80">
      <c r="A15" s="15" t="s">
        <v>78</v>
      </c>
      <c r="B15" s="30" t="s">
        <v>177</v>
      </c>
      <c r="C15" s="1" t="str">
        <f>IF(A15="Free",J15,INDEX($A$148:$A$215,MATCH(C14,$A$148:$A$215,0)+VLOOKUP(A15,$A$218:$B$227,2,0),1))</f>
        <v>D-2 (73.4 Hz)</v>
      </c>
      <c r="D15" s="13">
        <f t="shared" si="13"/>
        <v>73.400000000000006</v>
      </c>
      <c r="E15" s="1">
        <f t="shared" si="9"/>
        <v>34</v>
      </c>
      <c r="F15" s="1">
        <f t="shared" si="10"/>
        <v>5.9573000000000004E-4</v>
      </c>
      <c r="G15" s="9">
        <f t="shared" si="14"/>
        <v>38.40805355416979</v>
      </c>
      <c r="H15" s="22">
        <f t="shared" si="11"/>
        <v>5.7124526756387219E-2</v>
      </c>
      <c r="I15" s="16">
        <v>34</v>
      </c>
      <c r="J15" s="16" t="s">
        <v>27</v>
      </c>
    </row>
    <row r="16" spans="1:80">
      <c r="A16" s="14" t="s">
        <v>85</v>
      </c>
      <c r="B16" s="30" t="s">
        <v>176</v>
      </c>
      <c r="C16" s="1" t="str">
        <f>IF(A15="Free",J16,INDEX($A$148:$A$215,MATCH(C15,$A$148:$A$215,0)+VLOOKUP(A15,$A$218:$B$227,2,0),1))</f>
        <v>A-2 (110 Hz)</v>
      </c>
      <c r="D16" s="13">
        <f t="shared" si="13"/>
        <v>110</v>
      </c>
      <c r="E16" s="1">
        <f t="shared" si="9"/>
        <v>34</v>
      </c>
      <c r="F16" s="1">
        <f t="shared" si="10"/>
        <v>3.6099999999999999E-4</v>
      </c>
      <c r="G16" s="9">
        <f t="shared" si="14"/>
        <v>52.272501035196683</v>
      </c>
      <c r="H16" s="22">
        <f t="shared" si="11"/>
        <v>3.7466910376758228E-2</v>
      </c>
      <c r="I16" s="16">
        <v>33</v>
      </c>
      <c r="J16" s="16" t="s">
        <v>32</v>
      </c>
    </row>
    <row r="17" spans="1:80">
      <c r="A17" s="15" t="s">
        <v>18</v>
      </c>
      <c r="B17" s="30" t="s">
        <v>188</v>
      </c>
      <c r="C17" s="1" t="str">
        <f>IF(A15="Free",J17,INDEX($A$148:$A$215,MATCH(C16,$A$148:$A$215,0)+VLOOKUP(A15,$A$218:$B$227,2,0)-IF(A15="Guitar/Bass VI",1,0),1))</f>
        <v>E-3 (164.8 Hz)</v>
      </c>
      <c r="D17" s="13">
        <f t="shared" si="13"/>
        <v>164.8</v>
      </c>
      <c r="E17" s="1">
        <f t="shared" si="9"/>
        <v>34</v>
      </c>
      <c r="F17" s="1">
        <f t="shared" si="10"/>
        <v>1.6859000000000001E-4</v>
      </c>
      <c r="G17" s="9">
        <f t="shared" si="14"/>
        <v>54.793233871238115</v>
      </c>
      <c r="H17" s="22">
        <f t="shared" si="11"/>
        <v>2.4581641092575688E-2</v>
      </c>
      <c r="I17" s="16">
        <v>32</v>
      </c>
      <c r="J17" s="16" t="s">
        <v>37</v>
      </c>
    </row>
    <row r="18" spans="1:80">
      <c r="A18" s="14" t="s">
        <v>86</v>
      </c>
      <c r="B18" s="30">
        <v>0</v>
      </c>
      <c r="C18" s="1" t="str">
        <f>IF(A15="Free",J18,INDEX($A$148:$A$215,MATCH(C17,$A$148:$A$215,0)+VLOOKUP(A15,$A$218:$B$227,2,0),1))</f>
        <v>B-3 (246.9 Hz)</v>
      </c>
      <c r="D18" s="13">
        <f t="shared" si="13"/>
        <v>246.9</v>
      </c>
      <c r="E18" s="1">
        <f t="shared" si="9"/>
        <v>34</v>
      </c>
      <c r="F18" s="1">
        <f t="shared" si="10"/>
        <v>0</v>
      </c>
      <c r="G18" s="9" t="str">
        <f t="shared" si="14"/>
        <v/>
      </c>
      <c r="H18" s="22">
        <f t="shared" si="11"/>
        <v>1.6127777832802264E-2</v>
      </c>
      <c r="I18" s="16">
        <v>31</v>
      </c>
      <c r="J18" s="16" t="s">
        <v>42</v>
      </c>
    </row>
    <row r="19" spans="1:80">
      <c r="A19" s="17">
        <v>34</v>
      </c>
      <c r="B19" s="30">
        <v>0</v>
      </c>
      <c r="C19" s="1" t="str">
        <f>IF(A15="Free",J19,INDEX($A$148:$A$215,MATCH(C18,$A$148:$A$215,0)+VLOOKUP(A15,$A$218:$B$227,2,0),1))</f>
        <v>F#/Gb-4 (370 Hz)</v>
      </c>
      <c r="D19" s="13">
        <f t="shared" si="13"/>
        <v>370</v>
      </c>
      <c r="E19" s="1">
        <f t="shared" si="9"/>
        <v>34</v>
      </c>
      <c r="F19" s="1">
        <f t="shared" si="10"/>
        <v>0</v>
      </c>
      <c r="G19" s="9" t="str">
        <f t="shared" si="14"/>
        <v/>
      </c>
      <c r="H19" s="22">
        <f t="shared" si="11"/>
        <v>1.0578314389608332E-2</v>
      </c>
      <c r="I19" s="16">
        <v>30</v>
      </c>
      <c r="J19" s="16" t="s">
        <v>47</v>
      </c>
    </row>
    <row r="20" spans="1:80">
      <c r="A20" s="26"/>
      <c r="B20" s="26"/>
      <c r="C20" s="32" t="s">
        <v>148</v>
      </c>
      <c r="D20" s="31">
        <f>MIN(G13:G19)</f>
        <v>38.40805355416979</v>
      </c>
      <c r="E20" s="31">
        <f>MAX(G13:G19)</f>
        <v>54.793233871238115</v>
      </c>
      <c r="F20" s="31">
        <f>SUM(G13:G19)</f>
        <v>224.75181727595862</v>
      </c>
      <c r="G20" s="31">
        <f>SUM(G13:G18)</f>
        <v>224.75181727595862</v>
      </c>
      <c r="H20" s="31" t="str">
        <f>IF(ISNUMBER(G19),SUM(G14:G19),"N/A")</f>
        <v>N/A</v>
      </c>
      <c r="I20" s="26"/>
      <c r="J20" s="26"/>
    </row>
    <row r="21" spans="1:80">
      <c r="A21" s="15" t="s">
        <v>204</v>
      </c>
      <c r="B21" s="30" t="s">
        <v>193</v>
      </c>
      <c r="C21" s="1" t="str">
        <f>IF(A23="Free",J21,A25)</f>
        <v>C-1 (32.7 Hz)</v>
      </c>
      <c r="D21" s="13">
        <f>VLOOKUP(C21,$A$148:$B$215,2,0)</f>
        <v>32.700000000000003</v>
      </c>
      <c r="E21" s="1">
        <f t="shared" ref="E21:E27" si="16">IF($A$27&gt;0,$A$27,I21)</f>
        <v>34</v>
      </c>
      <c r="F21" s="1">
        <f t="shared" ref="F21:F27" si="17">HLOOKUP(B21,$K$21:$CB$22,2,0)</f>
        <v>2.9799800000000001E-3</v>
      </c>
      <c r="G21" s="9">
        <f>IF(F21&gt;0,F21*((2*E21*D21)^2)/386.4,"")</f>
        <v>38.131998066409956</v>
      </c>
      <c r="H21" s="22">
        <f t="shared" ref="H21:H27" si="18">(96.6*$B$2/(0.1505*IF($A$27&gt;0,$A$27,I21)^2*D21^2))^(1/1.91835)</f>
        <v>0.13271399237539386</v>
      </c>
      <c r="I21" s="16">
        <v>36</v>
      </c>
      <c r="J21" s="16" t="s">
        <v>17</v>
      </c>
      <c r="K21" s="21" t="str">
        <f>VLOOKUP($A21,$A$44:$BR$116,K$4,0)</f>
        <v>0.028</v>
      </c>
      <c r="L21" s="23" t="str">
        <f t="shared" ref="L21:BW21" si="19">VLOOKUP($A21,$A$44:$BR$116,L$4,0)</f>
        <v>0.040</v>
      </c>
      <c r="M21" s="23" t="str">
        <f t="shared" si="19"/>
        <v>0.044</v>
      </c>
      <c r="N21" s="23" t="str">
        <f t="shared" si="19"/>
        <v>0.054</v>
      </c>
      <c r="O21" s="23" t="str">
        <f t="shared" si="19"/>
        <v>0.058</v>
      </c>
      <c r="P21" s="23" t="str">
        <f t="shared" si="19"/>
        <v>0.062</v>
      </c>
      <c r="Q21" s="23" t="str">
        <f t="shared" si="19"/>
        <v>0.076</v>
      </c>
      <c r="R21" s="23" t="str">
        <f t="shared" si="19"/>
        <v>0.080</v>
      </c>
      <c r="S21" s="23" t="str">
        <f t="shared" si="19"/>
        <v>0.084</v>
      </c>
      <c r="T21" s="23" t="str">
        <f t="shared" si="19"/>
        <v>0.096</v>
      </c>
      <c r="U21" s="23" t="str">
        <f t="shared" si="19"/>
        <v>0.102</v>
      </c>
      <c r="V21" s="23" t="str">
        <f t="shared" si="19"/>
        <v>0.106</v>
      </c>
      <c r="W21" s="23" t="str">
        <f t="shared" si="19"/>
        <v>0.128</v>
      </c>
      <c r="X21" s="23">
        <f t="shared" si="19"/>
        <v>0</v>
      </c>
      <c r="Y21" s="23">
        <f t="shared" si="19"/>
        <v>0</v>
      </c>
      <c r="Z21" s="23">
        <f t="shared" si="19"/>
        <v>0</v>
      </c>
      <c r="AA21" s="23">
        <f t="shared" si="19"/>
        <v>0</v>
      </c>
      <c r="AB21" s="23">
        <f t="shared" si="19"/>
        <v>0</v>
      </c>
      <c r="AC21" s="23">
        <f t="shared" si="19"/>
        <v>0</v>
      </c>
      <c r="AD21" s="23">
        <f t="shared" si="19"/>
        <v>0</v>
      </c>
      <c r="AE21" s="23">
        <f t="shared" si="19"/>
        <v>0</v>
      </c>
      <c r="AF21" s="23">
        <f t="shared" si="19"/>
        <v>0</v>
      </c>
      <c r="AG21" s="23">
        <f t="shared" si="19"/>
        <v>0</v>
      </c>
      <c r="AH21" s="23">
        <f t="shared" si="19"/>
        <v>0</v>
      </c>
      <c r="AI21" s="23">
        <f t="shared" si="19"/>
        <v>0</v>
      </c>
      <c r="AJ21" s="23">
        <f t="shared" si="19"/>
        <v>0</v>
      </c>
      <c r="AK21" s="23">
        <f t="shared" si="19"/>
        <v>0</v>
      </c>
      <c r="AL21" s="23">
        <f t="shared" si="19"/>
        <v>0</v>
      </c>
      <c r="AM21" s="23">
        <f t="shared" si="19"/>
        <v>0</v>
      </c>
      <c r="AN21" s="23">
        <f t="shared" si="19"/>
        <v>0</v>
      </c>
      <c r="AO21" s="23">
        <f t="shared" si="19"/>
        <v>0</v>
      </c>
      <c r="AP21" s="23">
        <f t="shared" si="19"/>
        <v>0</v>
      </c>
      <c r="AQ21" s="23">
        <f t="shared" si="19"/>
        <v>0</v>
      </c>
      <c r="AR21" s="23">
        <f t="shared" si="19"/>
        <v>0</v>
      </c>
      <c r="AS21" s="23">
        <f t="shared" si="19"/>
        <v>0</v>
      </c>
      <c r="AT21" s="23">
        <f t="shared" si="19"/>
        <v>0</v>
      </c>
      <c r="AU21" s="23">
        <f t="shared" si="19"/>
        <v>0</v>
      </c>
      <c r="AV21" s="23">
        <f t="shared" si="19"/>
        <v>0</v>
      </c>
      <c r="AW21" s="23">
        <f t="shared" si="19"/>
        <v>0</v>
      </c>
      <c r="AX21" s="23">
        <f t="shared" si="19"/>
        <v>0</v>
      </c>
      <c r="AY21" s="23">
        <f t="shared" si="19"/>
        <v>0</v>
      </c>
      <c r="AZ21" s="23">
        <f t="shared" si="19"/>
        <v>0</v>
      </c>
      <c r="BA21" s="23">
        <f t="shared" si="19"/>
        <v>0</v>
      </c>
      <c r="BB21" s="23">
        <f t="shared" si="19"/>
        <v>0</v>
      </c>
      <c r="BC21" s="23">
        <f t="shared" si="19"/>
        <v>0</v>
      </c>
      <c r="BD21" s="23">
        <f t="shared" si="19"/>
        <v>0</v>
      </c>
      <c r="BE21" s="23">
        <f t="shared" si="19"/>
        <v>0</v>
      </c>
      <c r="BF21" s="23">
        <f t="shared" si="19"/>
        <v>0</v>
      </c>
      <c r="BG21" s="23">
        <f t="shared" si="19"/>
        <v>0</v>
      </c>
      <c r="BH21" s="23">
        <f t="shared" si="19"/>
        <v>0</v>
      </c>
      <c r="BI21" s="23">
        <f t="shared" si="19"/>
        <v>0</v>
      </c>
      <c r="BJ21" s="23">
        <f t="shared" si="19"/>
        <v>0</v>
      </c>
      <c r="BK21" s="23">
        <f t="shared" si="19"/>
        <v>0</v>
      </c>
      <c r="BL21" s="23">
        <f t="shared" si="19"/>
        <v>0</v>
      </c>
      <c r="BM21" s="23">
        <f t="shared" si="19"/>
        <v>0</v>
      </c>
      <c r="BN21" s="23">
        <f t="shared" si="19"/>
        <v>0</v>
      </c>
      <c r="BO21" s="23">
        <f t="shared" si="19"/>
        <v>0</v>
      </c>
      <c r="BP21" s="23">
        <f t="shared" si="19"/>
        <v>0</v>
      </c>
      <c r="BQ21" s="23">
        <f t="shared" si="19"/>
        <v>0</v>
      </c>
      <c r="BR21" s="23">
        <f t="shared" si="19"/>
        <v>0</v>
      </c>
      <c r="BS21" s="23">
        <f t="shared" si="19"/>
        <v>0</v>
      </c>
      <c r="BT21" s="23">
        <f t="shared" si="19"/>
        <v>0</v>
      </c>
      <c r="BU21" s="23">
        <f t="shared" si="19"/>
        <v>0</v>
      </c>
      <c r="BV21" s="23">
        <f t="shared" si="19"/>
        <v>0</v>
      </c>
      <c r="BW21" s="23">
        <f t="shared" si="19"/>
        <v>0</v>
      </c>
      <c r="BX21" s="23">
        <f>VLOOKUP($A21,$A$44:$BR$116,BX$4,0)</f>
        <v>0</v>
      </c>
      <c r="BY21" s="23">
        <f>VLOOKUP($A21,$A$44:$BR$116,BY$4,0)</f>
        <v>0</v>
      </c>
      <c r="BZ21" s="23">
        <f>VLOOKUP($A21,$A$44:$BR$116,BZ$4,0)</f>
        <v>0</v>
      </c>
      <c r="CA21" s="27">
        <f>VLOOKUP($A21,$A$44:$BR$116,CA$4,0)</f>
        <v>0</v>
      </c>
      <c r="CB21" s="27">
        <v>0</v>
      </c>
    </row>
    <row r="22" spans="1:80">
      <c r="A22" s="14" t="s">
        <v>84</v>
      </c>
      <c r="B22" s="30" t="s">
        <v>161</v>
      </c>
      <c r="C22" s="1" t="str">
        <f>IF(A23="Free",J22,INDEX($A$148:$A$215,MATCH(C21,$A$148:$A$215,0)+VLOOKUP(A23,$A$218:$B$227,2,0)+IF(A23="Drop Tuned",2,0),1))</f>
        <v>G-1 (49 Hz)</v>
      </c>
      <c r="D22" s="13">
        <f t="shared" ref="D22:D27" si="20">VLOOKUP(C22,$A$148:$B$215,2,0)</f>
        <v>49</v>
      </c>
      <c r="E22" s="1">
        <f t="shared" si="16"/>
        <v>34</v>
      </c>
      <c r="F22" s="1">
        <f t="shared" si="17"/>
        <v>1.3025999999999999E-3</v>
      </c>
      <c r="G22" s="9">
        <f t="shared" ref="G22:G27" si="21">IF(F22&gt;0,F22*((2*E22*D22)^2)/386.4,"")</f>
        <v>37.426907304347822</v>
      </c>
      <c r="H22" s="22">
        <f t="shared" si="18"/>
        <v>8.7054722177092717E-2</v>
      </c>
      <c r="I22" s="16">
        <v>35</v>
      </c>
      <c r="J22" s="16" t="s">
        <v>22</v>
      </c>
      <c r="K22" s="20">
        <f>VLOOKUP($A21,$A$44:$EJ$116,K$4+70,0)</f>
        <v>1.6178000000000001E-4</v>
      </c>
      <c r="L22" s="20">
        <f t="shared" ref="L22:BW22" si="22">VLOOKUP($A21,$A$44:$EJ$116,L$4+70,0)</f>
        <v>3.2349000000000001E-4</v>
      </c>
      <c r="M22" s="20">
        <f t="shared" si="22"/>
        <v>3.7714999999999998E-4</v>
      </c>
      <c r="N22" s="20">
        <f t="shared" si="22"/>
        <v>5.6614999999999996E-4</v>
      </c>
      <c r="O22" s="20">
        <f t="shared" si="22"/>
        <v>6.4944999999999998E-4</v>
      </c>
      <c r="P22" s="20">
        <f t="shared" si="22"/>
        <v>7.5359999999999999E-4</v>
      </c>
      <c r="Q22" s="20">
        <f t="shared" si="22"/>
        <v>1.0849099999999999E-3</v>
      </c>
      <c r="R22" s="20">
        <f t="shared" si="22"/>
        <v>1.2308899999999999E-3</v>
      </c>
      <c r="S22" s="20">
        <f t="shared" si="22"/>
        <v>1.3025999999999999E-3</v>
      </c>
      <c r="T22" s="20">
        <f t="shared" si="22"/>
        <v>1.6858999999999999E-3</v>
      </c>
      <c r="U22" s="20">
        <f t="shared" si="22"/>
        <v>1.94575E-3</v>
      </c>
      <c r="V22" s="20">
        <f t="shared" si="22"/>
        <v>2.3650199999999998E-3</v>
      </c>
      <c r="W22" s="20">
        <f t="shared" si="22"/>
        <v>2.9799800000000001E-3</v>
      </c>
      <c r="X22" s="20">
        <f t="shared" si="22"/>
        <v>0</v>
      </c>
      <c r="Y22" s="20">
        <f t="shared" si="22"/>
        <v>0</v>
      </c>
      <c r="Z22" s="20">
        <f t="shared" si="22"/>
        <v>0</v>
      </c>
      <c r="AA22" s="20">
        <f t="shared" si="22"/>
        <v>0</v>
      </c>
      <c r="AB22" s="20">
        <f t="shared" si="22"/>
        <v>0</v>
      </c>
      <c r="AC22" s="20">
        <f t="shared" si="22"/>
        <v>0</v>
      </c>
      <c r="AD22" s="20">
        <f t="shared" si="22"/>
        <v>0</v>
      </c>
      <c r="AE22" s="20">
        <f t="shared" si="22"/>
        <v>0</v>
      </c>
      <c r="AF22" s="20">
        <f t="shared" si="22"/>
        <v>0</v>
      </c>
      <c r="AG22" s="20">
        <f t="shared" si="22"/>
        <v>0</v>
      </c>
      <c r="AH22" s="20">
        <f t="shared" si="22"/>
        <v>0</v>
      </c>
      <c r="AI22" s="20">
        <f t="shared" si="22"/>
        <v>0</v>
      </c>
      <c r="AJ22" s="20">
        <f t="shared" si="22"/>
        <v>0</v>
      </c>
      <c r="AK22" s="20">
        <f t="shared" si="22"/>
        <v>0</v>
      </c>
      <c r="AL22" s="20">
        <f t="shared" si="22"/>
        <v>0</v>
      </c>
      <c r="AM22" s="20">
        <f t="shared" si="22"/>
        <v>0</v>
      </c>
      <c r="AN22" s="20">
        <f t="shared" si="22"/>
        <v>0</v>
      </c>
      <c r="AO22" s="20">
        <f t="shared" si="22"/>
        <v>0</v>
      </c>
      <c r="AP22" s="20">
        <f t="shared" si="22"/>
        <v>0</v>
      </c>
      <c r="AQ22" s="20">
        <f t="shared" si="22"/>
        <v>0</v>
      </c>
      <c r="AR22" s="20">
        <f t="shared" si="22"/>
        <v>0</v>
      </c>
      <c r="AS22" s="20">
        <f t="shared" si="22"/>
        <v>0</v>
      </c>
      <c r="AT22" s="20">
        <f t="shared" si="22"/>
        <v>0</v>
      </c>
      <c r="AU22" s="20">
        <f t="shared" si="22"/>
        <v>0</v>
      </c>
      <c r="AV22" s="20">
        <f t="shared" si="22"/>
        <v>0</v>
      </c>
      <c r="AW22" s="20">
        <f t="shared" si="22"/>
        <v>0</v>
      </c>
      <c r="AX22" s="20">
        <f t="shared" si="22"/>
        <v>0</v>
      </c>
      <c r="AY22" s="20">
        <f t="shared" si="22"/>
        <v>0</v>
      </c>
      <c r="AZ22" s="20">
        <f t="shared" si="22"/>
        <v>0</v>
      </c>
      <c r="BA22" s="20">
        <f t="shared" si="22"/>
        <v>0</v>
      </c>
      <c r="BB22" s="20">
        <f t="shared" si="22"/>
        <v>0</v>
      </c>
      <c r="BC22" s="20">
        <f t="shared" si="22"/>
        <v>0</v>
      </c>
      <c r="BD22" s="20">
        <f t="shared" si="22"/>
        <v>0</v>
      </c>
      <c r="BE22" s="20">
        <f t="shared" si="22"/>
        <v>0</v>
      </c>
      <c r="BF22" s="20">
        <f t="shared" si="22"/>
        <v>0</v>
      </c>
      <c r="BG22" s="20">
        <f t="shared" si="22"/>
        <v>0</v>
      </c>
      <c r="BH22" s="20">
        <f t="shared" si="22"/>
        <v>0</v>
      </c>
      <c r="BI22" s="20">
        <f t="shared" si="22"/>
        <v>0</v>
      </c>
      <c r="BJ22" s="20">
        <f t="shared" si="22"/>
        <v>0</v>
      </c>
      <c r="BK22" s="20">
        <f t="shared" si="22"/>
        <v>0</v>
      </c>
      <c r="BL22" s="20">
        <f t="shared" si="22"/>
        <v>0</v>
      </c>
      <c r="BM22" s="20">
        <f t="shared" si="22"/>
        <v>0</v>
      </c>
      <c r="BN22" s="20">
        <f t="shared" si="22"/>
        <v>0</v>
      </c>
      <c r="BO22" s="20">
        <f t="shared" si="22"/>
        <v>0</v>
      </c>
      <c r="BP22" s="20">
        <f t="shared" si="22"/>
        <v>0</v>
      </c>
      <c r="BQ22" s="20">
        <f t="shared" si="22"/>
        <v>0</v>
      </c>
      <c r="BR22" s="20">
        <f t="shared" si="22"/>
        <v>0</v>
      </c>
      <c r="BS22" s="20">
        <f t="shared" si="22"/>
        <v>0</v>
      </c>
      <c r="BT22" s="20">
        <f t="shared" si="22"/>
        <v>0</v>
      </c>
      <c r="BU22" s="20">
        <f t="shared" si="22"/>
        <v>0</v>
      </c>
      <c r="BV22" s="20">
        <f t="shared" si="22"/>
        <v>0</v>
      </c>
      <c r="BW22" s="20">
        <f t="shared" si="22"/>
        <v>0</v>
      </c>
      <c r="BX22" s="20">
        <f>VLOOKUP($A21,$A$44:$EJ$116,BX$4+70,0)</f>
        <v>0</v>
      </c>
      <c r="BY22" s="20">
        <f>VLOOKUP($A21,$A$44:$EJ$116,BY$4+70,0)</f>
        <v>0</v>
      </c>
      <c r="BZ22" s="20">
        <f>VLOOKUP($A21,$A$44:$EJ$116,BZ$4+70,0)</f>
        <v>0</v>
      </c>
      <c r="CA22" s="20">
        <f>VLOOKUP($A21,$A$44:$EJ$116,CA$4+70,0)</f>
        <v>0</v>
      </c>
      <c r="CB22" s="20">
        <v>0</v>
      </c>
    </row>
    <row r="23" spans="1:80">
      <c r="A23" s="15" t="s">
        <v>78</v>
      </c>
      <c r="B23" s="30" t="s">
        <v>155</v>
      </c>
      <c r="C23" s="1" t="str">
        <f>IF(A23="Free",J23,INDEX($A$148:$A$215,MATCH(C22,$A$148:$A$215,0)+VLOOKUP(A23,$A$218:$B$227,2,0),1))</f>
        <v>D-2 (73.4 Hz)</v>
      </c>
      <c r="D23" s="13">
        <f t="shared" si="20"/>
        <v>73.400000000000006</v>
      </c>
      <c r="E23" s="1">
        <f t="shared" si="16"/>
        <v>34</v>
      </c>
      <c r="F23" s="1">
        <f t="shared" si="17"/>
        <v>6.4944999999999998E-4</v>
      </c>
      <c r="G23" s="9">
        <f t="shared" si="21"/>
        <v>41.871502829730865</v>
      </c>
      <c r="H23" s="22">
        <f t="shared" si="18"/>
        <v>5.7124526756387219E-2</v>
      </c>
      <c r="I23" s="16">
        <v>34</v>
      </c>
      <c r="J23" s="16" t="s">
        <v>27</v>
      </c>
    </row>
    <row r="24" spans="1:80">
      <c r="A24" s="14" t="s">
        <v>85</v>
      </c>
      <c r="B24" s="30" t="s">
        <v>151</v>
      </c>
      <c r="C24" s="1" t="str">
        <f>IF(A23="Free",J24,INDEX($A$148:$A$215,MATCH(C23,$A$148:$A$215,0)+VLOOKUP(A23,$A$218:$B$227,2,0),1))</f>
        <v>A-2 (110 Hz)</v>
      </c>
      <c r="D24" s="13">
        <f t="shared" si="20"/>
        <v>110</v>
      </c>
      <c r="E24" s="1">
        <f t="shared" si="16"/>
        <v>34</v>
      </c>
      <c r="F24" s="1">
        <f t="shared" si="17"/>
        <v>3.2349000000000001E-4</v>
      </c>
      <c r="G24" s="9">
        <f t="shared" si="21"/>
        <v>46.84108409937889</v>
      </c>
      <c r="H24" s="22">
        <f t="shared" si="18"/>
        <v>3.7466910376758228E-2</v>
      </c>
      <c r="I24" s="16">
        <v>33</v>
      </c>
      <c r="J24" s="16" t="s">
        <v>32</v>
      </c>
    </row>
    <row r="25" spans="1:80">
      <c r="A25" s="15" t="s">
        <v>18</v>
      </c>
      <c r="B25" s="30" t="s">
        <v>188</v>
      </c>
      <c r="C25" s="1" t="str">
        <f>IF(A23="Free",J25,INDEX($A$148:$A$215,MATCH(C24,$A$148:$A$215,0)+VLOOKUP(A23,$A$218:$B$227,2,0)-IF(A23="Guitar/Bass VI",1,0),1))</f>
        <v>E-3 (164.8 Hz)</v>
      </c>
      <c r="D25" s="13">
        <f t="shared" si="20"/>
        <v>164.8</v>
      </c>
      <c r="E25" s="1">
        <f t="shared" si="16"/>
        <v>34</v>
      </c>
      <c r="F25" s="1">
        <f t="shared" si="17"/>
        <v>1.6178000000000001E-4</v>
      </c>
      <c r="G25" s="9">
        <f t="shared" si="21"/>
        <v>52.579923931958618</v>
      </c>
      <c r="H25" s="22">
        <f t="shared" si="18"/>
        <v>2.4581641092575688E-2</v>
      </c>
      <c r="I25" s="16">
        <v>32</v>
      </c>
      <c r="J25" s="16" t="s">
        <v>37</v>
      </c>
    </row>
    <row r="26" spans="1:80">
      <c r="A26" s="14" t="s">
        <v>86</v>
      </c>
      <c r="B26" s="30">
        <v>0</v>
      </c>
      <c r="C26" s="1" t="str">
        <f>IF(A23="Free",J26,INDEX($A$148:$A$215,MATCH(C25,$A$148:$A$215,0)+VLOOKUP(A23,$A$218:$B$227,2,0),1))</f>
        <v>B-3 (246.9 Hz)</v>
      </c>
      <c r="D26" s="13">
        <f t="shared" si="20"/>
        <v>246.9</v>
      </c>
      <c r="E26" s="1">
        <f t="shared" si="16"/>
        <v>34</v>
      </c>
      <c r="F26" s="1">
        <f t="shared" si="17"/>
        <v>0</v>
      </c>
      <c r="G26" s="9" t="str">
        <f t="shared" si="21"/>
        <v/>
      </c>
      <c r="H26" s="22">
        <f t="shared" si="18"/>
        <v>1.6127777832802264E-2</v>
      </c>
      <c r="I26" s="16">
        <v>31</v>
      </c>
      <c r="J26" s="16" t="s">
        <v>42</v>
      </c>
    </row>
    <row r="27" spans="1:80">
      <c r="A27" s="17">
        <v>34</v>
      </c>
      <c r="B27" s="30">
        <v>0</v>
      </c>
      <c r="C27" s="1" t="str">
        <f>IF(A23="Free",J27,INDEX($A$148:$A$215,MATCH(C26,$A$148:$A$215,0)+VLOOKUP(A23,$A$218:$B$227,2,0),1))</f>
        <v>F#/Gb-4 (370 Hz)</v>
      </c>
      <c r="D27" s="13">
        <f t="shared" si="20"/>
        <v>370</v>
      </c>
      <c r="E27" s="1">
        <f t="shared" si="16"/>
        <v>34</v>
      </c>
      <c r="F27" s="1">
        <f t="shared" si="17"/>
        <v>0</v>
      </c>
      <c r="G27" s="9" t="str">
        <f t="shared" si="21"/>
        <v/>
      </c>
      <c r="H27" s="22">
        <f t="shared" si="18"/>
        <v>1.0578314389608332E-2</v>
      </c>
      <c r="I27" s="16">
        <v>30</v>
      </c>
      <c r="J27" s="16" t="s">
        <v>47</v>
      </c>
    </row>
    <row r="28" spans="1:80">
      <c r="A28" s="26"/>
      <c r="B28" s="26"/>
      <c r="C28" s="32" t="s">
        <v>148</v>
      </c>
      <c r="D28" s="31">
        <f>MIN(G21:G27)</f>
        <v>37.426907304347822</v>
      </c>
      <c r="E28" s="31">
        <f>MAX(G21:G27)</f>
        <v>52.579923931958618</v>
      </c>
      <c r="F28" s="31">
        <f>SUM(G21:G27)</f>
        <v>216.85141623182614</v>
      </c>
      <c r="G28" s="31">
        <f>SUM(G21:G26)</f>
        <v>216.85141623182614</v>
      </c>
      <c r="H28" s="31" t="str">
        <f>IF(ISNUMBER(G27),SUM(G22:G27),"N/A")</f>
        <v>N/A</v>
      </c>
      <c r="I28" s="26"/>
      <c r="J28" s="26"/>
    </row>
    <row r="29" spans="1:80">
      <c r="A29" s="15" t="s">
        <v>216</v>
      </c>
      <c r="B29" s="30" t="s">
        <v>174</v>
      </c>
      <c r="C29" s="1" t="str">
        <f>IF(A31="Free",J29,A33)</f>
        <v>C-1 (32.7 Hz)</v>
      </c>
      <c r="D29" s="13">
        <f>VLOOKUP(C29,$A$148:$B$215,2,0)</f>
        <v>32.700000000000003</v>
      </c>
      <c r="E29" s="1">
        <f t="shared" ref="E29:E35" si="23">IF($A$35&gt;0,$A$35,I29)</f>
        <v>34</v>
      </c>
      <c r="F29" s="1">
        <f t="shared" ref="F29:F35" si="24">HLOOKUP(B29,$K$29:$CB$30,2,0)</f>
        <v>3.1939400000000001E-3</v>
      </c>
      <c r="G29" s="9">
        <f t="shared" ref="G29:G35" si="25">IF(F29&gt;0,F29*((2*E29*D29)^2)/386.4,"")</f>
        <v>40.869842718484492</v>
      </c>
      <c r="H29" s="22">
        <f t="shared" ref="H29:H35" si="26">(96.6*$B$2/(0.1505*IF($A$35&gt;0,$A$35,I29)^2*D29^2))^(1/1.91835)</f>
        <v>0.13271399237539386</v>
      </c>
      <c r="I29" s="16">
        <v>36</v>
      </c>
      <c r="J29" s="16" t="s">
        <v>17</v>
      </c>
      <c r="K29" s="21" t="str">
        <f t="shared" ref="K29:AP29" si="27">VLOOKUP($A29,$A$44:$BR$116,K$4,0)</f>
        <v>0.027</v>
      </c>
      <c r="L29" s="21" t="str">
        <f t="shared" si="27"/>
        <v>0.045</v>
      </c>
      <c r="M29" s="21" t="str">
        <f t="shared" si="27"/>
        <v>0.049</v>
      </c>
      <c r="N29" s="21" t="str">
        <f t="shared" si="27"/>
        <v>0.052</v>
      </c>
      <c r="O29" s="21" t="str">
        <f t="shared" si="27"/>
        <v>0.056</v>
      </c>
      <c r="P29" s="21" t="str">
        <f t="shared" si="27"/>
        <v>0.062</v>
      </c>
      <c r="Q29" s="21" t="str">
        <f t="shared" si="27"/>
        <v>0.065</v>
      </c>
      <c r="R29" s="21" t="str">
        <f t="shared" si="27"/>
        <v>0.077</v>
      </c>
      <c r="S29" s="21" t="str">
        <f t="shared" si="27"/>
        <v>0.084</v>
      </c>
      <c r="T29" s="21" t="str">
        <f t="shared" si="27"/>
        <v>0.098</v>
      </c>
      <c r="U29" s="21" t="str">
        <f t="shared" si="27"/>
        <v>0.103</v>
      </c>
      <c r="V29" s="21" t="str">
        <f t="shared" si="27"/>
        <v>0.108</v>
      </c>
      <c r="W29" s="21" t="str">
        <f t="shared" si="27"/>
        <v>0.129</v>
      </c>
      <c r="X29" s="21">
        <f t="shared" si="27"/>
        <v>0</v>
      </c>
      <c r="Y29" s="21">
        <f t="shared" si="27"/>
        <v>0</v>
      </c>
      <c r="Z29" s="21">
        <f t="shared" si="27"/>
        <v>0</v>
      </c>
      <c r="AA29" s="21">
        <f t="shared" si="27"/>
        <v>0</v>
      </c>
      <c r="AB29" s="21">
        <f t="shared" si="27"/>
        <v>0</v>
      </c>
      <c r="AC29" s="21">
        <f t="shared" si="27"/>
        <v>0</v>
      </c>
      <c r="AD29" s="21">
        <f t="shared" si="27"/>
        <v>0</v>
      </c>
      <c r="AE29" s="21">
        <f t="shared" si="27"/>
        <v>0</v>
      </c>
      <c r="AF29" s="21">
        <f t="shared" si="27"/>
        <v>0</v>
      </c>
      <c r="AG29" s="21">
        <f t="shared" si="27"/>
        <v>0</v>
      </c>
      <c r="AH29" s="21">
        <f t="shared" si="27"/>
        <v>0</v>
      </c>
      <c r="AI29" s="21">
        <f t="shared" si="27"/>
        <v>0</v>
      </c>
      <c r="AJ29" s="21">
        <f t="shared" si="27"/>
        <v>0</v>
      </c>
      <c r="AK29" s="21">
        <f t="shared" si="27"/>
        <v>0</v>
      </c>
      <c r="AL29" s="21">
        <f t="shared" si="27"/>
        <v>0</v>
      </c>
      <c r="AM29" s="21">
        <f t="shared" si="27"/>
        <v>0</v>
      </c>
      <c r="AN29" s="21">
        <f t="shared" si="27"/>
        <v>0</v>
      </c>
      <c r="AO29" s="21">
        <f t="shared" si="27"/>
        <v>0</v>
      </c>
      <c r="AP29" s="21">
        <f t="shared" si="27"/>
        <v>0</v>
      </c>
      <c r="AQ29" s="21">
        <f t="shared" ref="AQ29:BK29" si="28">VLOOKUP($A29,$A$44:$BR$116,AQ$4,0)</f>
        <v>0</v>
      </c>
      <c r="AR29" s="21">
        <f t="shared" si="28"/>
        <v>0</v>
      </c>
      <c r="AS29" s="21">
        <f t="shared" si="28"/>
        <v>0</v>
      </c>
      <c r="AT29" s="21">
        <f t="shared" si="28"/>
        <v>0</v>
      </c>
      <c r="AU29" s="21">
        <f t="shared" si="28"/>
        <v>0</v>
      </c>
      <c r="AV29" s="21">
        <f t="shared" si="28"/>
        <v>0</v>
      </c>
      <c r="AW29" s="21">
        <f t="shared" si="28"/>
        <v>0</v>
      </c>
      <c r="AX29" s="21">
        <f t="shared" si="28"/>
        <v>0</v>
      </c>
      <c r="AY29" s="21">
        <f t="shared" si="28"/>
        <v>0</v>
      </c>
      <c r="AZ29" s="21">
        <f t="shared" si="28"/>
        <v>0</v>
      </c>
      <c r="BA29" s="21">
        <f t="shared" si="28"/>
        <v>0</v>
      </c>
      <c r="BB29" s="21">
        <f t="shared" si="28"/>
        <v>0</v>
      </c>
      <c r="BC29" s="21">
        <f t="shared" si="28"/>
        <v>0</v>
      </c>
      <c r="BD29" s="21">
        <f t="shared" si="28"/>
        <v>0</v>
      </c>
      <c r="BE29" s="21">
        <f t="shared" si="28"/>
        <v>0</v>
      </c>
      <c r="BF29" s="21">
        <f t="shared" si="28"/>
        <v>0</v>
      </c>
      <c r="BG29" s="21">
        <f t="shared" si="28"/>
        <v>0</v>
      </c>
      <c r="BH29" s="21">
        <f t="shared" si="28"/>
        <v>0</v>
      </c>
      <c r="BI29" s="21">
        <f t="shared" si="28"/>
        <v>0</v>
      </c>
      <c r="BJ29" s="21">
        <f t="shared" si="28"/>
        <v>0</v>
      </c>
      <c r="BK29" s="21">
        <f t="shared" si="28"/>
        <v>0</v>
      </c>
      <c r="BL29" s="23">
        <f t="shared" ref="BL29:CA29" si="29">VLOOKUP($A29,$A$44:$BR$116,BL$4,0)</f>
        <v>0</v>
      </c>
      <c r="BM29" s="23">
        <f t="shared" si="29"/>
        <v>0</v>
      </c>
      <c r="BN29" s="23">
        <f t="shared" si="29"/>
        <v>0</v>
      </c>
      <c r="BO29" s="23">
        <f t="shared" si="29"/>
        <v>0</v>
      </c>
      <c r="BP29" s="23">
        <f t="shared" si="29"/>
        <v>0</v>
      </c>
      <c r="BQ29" s="23">
        <f t="shared" si="29"/>
        <v>0</v>
      </c>
      <c r="BR29" s="23">
        <f t="shared" si="29"/>
        <v>0</v>
      </c>
      <c r="BS29" s="23">
        <f t="shared" si="29"/>
        <v>0</v>
      </c>
      <c r="BT29" s="23">
        <f t="shared" si="29"/>
        <v>0</v>
      </c>
      <c r="BU29" s="23">
        <f t="shared" si="29"/>
        <v>0</v>
      </c>
      <c r="BV29" s="23">
        <f t="shared" si="29"/>
        <v>0</v>
      </c>
      <c r="BW29" s="23">
        <f t="shared" si="29"/>
        <v>0</v>
      </c>
      <c r="BX29" s="23">
        <f t="shared" si="29"/>
        <v>0</v>
      </c>
      <c r="BY29" s="23">
        <f t="shared" si="29"/>
        <v>0</v>
      </c>
      <c r="BZ29" s="23">
        <f t="shared" si="29"/>
        <v>0</v>
      </c>
      <c r="CA29" s="27">
        <f t="shared" si="29"/>
        <v>0</v>
      </c>
      <c r="CB29" s="27">
        <v>0</v>
      </c>
    </row>
    <row r="30" spans="1:80">
      <c r="A30" s="14" t="s">
        <v>84</v>
      </c>
      <c r="B30" s="30" t="s">
        <v>161</v>
      </c>
      <c r="C30" s="1" t="str">
        <f>IF(A31="Free",J30,INDEX($A$148:$A$215,MATCH(C29,$A$148:$A$215,0)+VLOOKUP(A31,$A$218:$B$227,2,0)+IF(A31="Drop Tuned",2,0),1))</f>
        <v>G-1 (49 Hz)</v>
      </c>
      <c r="D30" s="13">
        <f t="shared" ref="D30:D35" si="30">VLOOKUP(C30,$A$148:$B$215,2,0)</f>
        <v>49</v>
      </c>
      <c r="E30" s="1">
        <f t="shared" si="23"/>
        <v>34</v>
      </c>
      <c r="F30" s="1">
        <f t="shared" si="24"/>
        <v>1.3665400000000001E-3</v>
      </c>
      <c r="G30" s="9">
        <f t="shared" si="25"/>
        <v>39.264061037681167</v>
      </c>
      <c r="H30" s="22">
        <f t="shared" si="26"/>
        <v>8.7054722177092717E-2</v>
      </c>
      <c r="I30" s="16">
        <v>35</v>
      </c>
      <c r="J30" s="16" t="s">
        <v>22</v>
      </c>
      <c r="K30" s="20">
        <f>VLOOKUP($A29,$A$44:$EJ$116,K$4+70,0)</f>
        <v>1.6294000000000001E-4</v>
      </c>
      <c r="L30" s="20">
        <f t="shared" ref="L30:BW30" si="31">VLOOKUP($A29,$A$44:$EJ$116,L$4+70,0)</f>
        <v>3.3285999999999998E-4</v>
      </c>
      <c r="M30" s="20">
        <f t="shared" si="31"/>
        <v>3.7283999999999999E-4</v>
      </c>
      <c r="N30" s="20">
        <f t="shared" si="31"/>
        <v>4.5956000000000002E-4</v>
      </c>
      <c r="O30" s="20">
        <f t="shared" si="31"/>
        <v>5.5712000000000003E-4</v>
      </c>
      <c r="P30" s="20">
        <f t="shared" si="31"/>
        <v>6.8278000000000002E-4</v>
      </c>
      <c r="Q30" s="20">
        <f t="shared" si="31"/>
        <v>7.4284000000000004E-4</v>
      </c>
      <c r="R30" s="20">
        <f t="shared" si="31"/>
        <v>1.0872E-3</v>
      </c>
      <c r="S30" s="20">
        <f t="shared" si="31"/>
        <v>1.3665400000000001E-3</v>
      </c>
      <c r="T30" s="20">
        <f t="shared" si="31"/>
        <v>1.91153E-3</v>
      </c>
      <c r="U30" s="20">
        <f t="shared" si="31"/>
        <v>2.06683E-3</v>
      </c>
      <c r="V30" s="20">
        <f t="shared" si="31"/>
        <v>2.2074E-3</v>
      </c>
      <c r="W30" s="20">
        <f t="shared" si="31"/>
        <v>3.1939400000000001E-3</v>
      </c>
      <c r="X30" s="20">
        <f t="shared" si="31"/>
        <v>0</v>
      </c>
      <c r="Y30" s="20">
        <f t="shared" si="31"/>
        <v>0</v>
      </c>
      <c r="Z30" s="20">
        <f t="shared" si="31"/>
        <v>0</v>
      </c>
      <c r="AA30" s="20">
        <f t="shared" si="31"/>
        <v>0</v>
      </c>
      <c r="AB30" s="20">
        <f t="shared" si="31"/>
        <v>0</v>
      </c>
      <c r="AC30" s="20">
        <f t="shared" si="31"/>
        <v>0</v>
      </c>
      <c r="AD30" s="20">
        <f t="shared" si="31"/>
        <v>0</v>
      </c>
      <c r="AE30" s="20">
        <f t="shared" si="31"/>
        <v>0</v>
      </c>
      <c r="AF30" s="20">
        <f t="shared" si="31"/>
        <v>0</v>
      </c>
      <c r="AG30" s="20">
        <f t="shared" si="31"/>
        <v>0</v>
      </c>
      <c r="AH30" s="20">
        <f t="shared" si="31"/>
        <v>0</v>
      </c>
      <c r="AI30" s="20">
        <f t="shared" si="31"/>
        <v>0</v>
      </c>
      <c r="AJ30" s="20">
        <f t="shared" si="31"/>
        <v>0</v>
      </c>
      <c r="AK30" s="20">
        <f t="shared" si="31"/>
        <v>0</v>
      </c>
      <c r="AL30" s="20">
        <f t="shared" si="31"/>
        <v>0</v>
      </c>
      <c r="AM30" s="20">
        <f t="shared" si="31"/>
        <v>0</v>
      </c>
      <c r="AN30" s="20">
        <f t="shared" si="31"/>
        <v>0</v>
      </c>
      <c r="AO30" s="20">
        <f t="shared" si="31"/>
        <v>0</v>
      </c>
      <c r="AP30" s="20">
        <f t="shared" si="31"/>
        <v>0</v>
      </c>
      <c r="AQ30" s="20">
        <f t="shared" si="31"/>
        <v>0</v>
      </c>
      <c r="AR30" s="20">
        <f t="shared" si="31"/>
        <v>0</v>
      </c>
      <c r="AS30" s="20">
        <f t="shared" si="31"/>
        <v>0</v>
      </c>
      <c r="AT30" s="20">
        <f t="shared" si="31"/>
        <v>0</v>
      </c>
      <c r="AU30" s="20">
        <f t="shared" si="31"/>
        <v>0</v>
      </c>
      <c r="AV30" s="20">
        <f t="shared" si="31"/>
        <v>0</v>
      </c>
      <c r="AW30" s="20">
        <f t="shared" si="31"/>
        <v>0</v>
      </c>
      <c r="AX30" s="20">
        <f t="shared" si="31"/>
        <v>0</v>
      </c>
      <c r="AY30" s="20">
        <f t="shared" si="31"/>
        <v>0</v>
      </c>
      <c r="AZ30" s="20">
        <f t="shared" si="31"/>
        <v>0</v>
      </c>
      <c r="BA30" s="20">
        <f t="shared" si="31"/>
        <v>0</v>
      </c>
      <c r="BB30" s="20">
        <f t="shared" si="31"/>
        <v>0</v>
      </c>
      <c r="BC30" s="20">
        <f t="shared" si="31"/>
        <v>0</v>
      </c>
      <c r="BD30" s="20">
        <f t="shared" si="31"/>
        <v>0</v>
      </c>
      <c r="BE30" s="20">
        <f t="shared" si="31"/>
        <v>0</v>
      </c>
      <c r="BF30" s="20">
        <f t="shared" si="31"/>
        <v>0</v>
      </c>
      <c r="BG30" s="20">
        <f t="shared" si="31"/>
        <v>0</v>
      </c>
      <c r="BH30" s="20">
        <f t="shared" si="31"/>
        <v>0</v>
      </c>
      <c r="BI30" s="20">
        <f t="shared" si="31"/>
        <v>0</v>
      </c>
      <c r="BJ30" s="20">
        <f t="shared" si="31"/>
        <v>0</v>
      </c>
      <c r="BK30" s="20">
        <f t="shared" si="31"/>
        <v>0</v>
      </c>
      <c r="BL30" s="20">
        <f t="shared" si="31"/>
        <v>0</v>
      </c>
      <c r="BM30" s="20">
        <f t="shared" si="31"/>
        <v>0</v>
      </c>
      <c r="BN30" s="20">
        <f t="shared" si="31"/>
        <v>0</v>
      </c>
      <c r="BO30" s="20">
        <f t="shared" si="31"/>
        <v>0</v>
      </c>
      <c r="BP30" s="20">
        <f t="shared" si="31"/>
        <v>0</v>
      </c>
      <c r="BQ30" s="20">
        <f t="shared" si="31"/>
        <v>0</v>
      </c>
      <c r="BR30" s="20">
        <f t="shared" si="31"/>
        <v>0</v>
      </c>
      <c r="BS30" s="20">
        <f t="shared" si="31"/>
        <v>0</v>
      </c>
      <c r="BT30" s="20">
        <f t="shared" si="31"/>
        <v>0</v>
      </c>
      <c r="BU30" s="20">
        <f t="shared" si="31"/>
        <v>0</v>
      </c>
      <c r="BV30" s="20">
        <f t="shared" si="31"/>
        <v>0</v>
      </c>
      <c r="BW30" s="20">
        <f t="shared" si="31"/>
        <v>0</v>
      </c>
      <c r="BX30" s="20">
        <f>VLOOKUP($A29,$A$44:$EJ$116,BX$4+70,0)</f>
        <v>0</v>
      </c>
      <c r="BY30" s="20">
        <f>VLOOKUP($A29,$A$44:$EJ$116,BY$4+70,0)</f>
        <v>0</v>
      </c>
      <c r="BZ30" s="20">
        <f>VLOOKUP($A29,$A$44:$EJ$116,BZ$4+70,0)</f>
        <v>0</v>
      </c>
      <c r="CA30" s="20">
        <f>VLOOKUP($A29,$A$44:$EJ$116,CA$4+70,0)</f>
        <v>0</v>
      </c>
      <c r="CB30" s="20">
        <v>0</v>
      </c>
    </row>
    <row r="31" spans="1:80">
      <c r="A31" s="15" t="s">
        <v>78</v>
      </c>
      <c r="B31" s="30" t="s">
        <v>190</v>
      </c>
      <c r="C31" s="1" t="str">
        <f>IF(A31="Free",J31,INDEX($A$148:$A$215,MATCH(C30,$A$148:$A$215,0)+VLOOKUP(A31,$A$218:$B$227,2,0),1))</f>
        <v>D-2 (73.4 Hz)</v>
      </c>
      <c r="D31" s="13">
        <f t="shared" si="30"/>
        <v>73.400000000000006</v>
      </c>
      <c r="E31" s="1">
        <f t="shared" si="23"/>
        <v>34</v>
      </c>
      <c r="F31" s="1">
        <f t="shared" si="24"/>
        <v>6.8278000000000002E-4</v>
      </c>
      <c r="G31" s="9">
        <f t="shared" si="25"/>
        <v>44.020362925681184</v>
      </c>
      <c r="H31" s="22">
        <f t="shared" si="26"/>
        <v>5.7124526756387219E-2</v>
      </c>
      <c r="I31" s="16">
        <v>34</v>
      </c>
      <c r="J31" s="16" t="s">
        <v>27</v>
      </c>
    </row>
    <row r="32" spans="1:80">
      <c r="A32" s="14" t="s">
        <v>85</v>
      </c>
      <c r="B32" s="30" t="s">
        <v>176</v>
      </c>
      <c r="C32" s="1" t="str">
        <f>IF(A31="Free",J32,INDEX($A$148:$A$215,MATCH(C31,$A$148:$A$215,0)+VLOOKUP(A31,$A$218:$B$227,2,0),1))</f>
        <v>A-2 (110 Hz)</v>
      </c>
      <c r="D32" s="13">
        <f t="shared" si="30"/>
        <v>110</v>
      </c>
      <c r="E32" s="1">
        <f t="shared" si="23"/>
        <v>34</v>
      </c>
      <c r="F32" s="1">
        <f t="shared" si="24"/>
        <v>3.3285999999999998E-4</v>
      </c>
      <c r="G32" s="9">
        <f t="shared" si="25"/>
        <v>48.197852339544511</v>
      </c>
      <c r="H32" s="22">
        <f t="shared" si="26"/>
        <v>3.7466910376758228E-2</v>
      </c>
      <c r="I32" s="16">
        <v>33</v>
      </c>
      <c r="J32" s="16" t="s">
        <v>32</v>
      </c>
    </row>
    <row r="33" spans="1:140">
      <c r="A33" s="15" t="s">
        <v>18</v>
      </c>
      <c r="B33" s="30" t="s">
        <v>149</v>
      </c>
      <c r="C33" s="1" t="str">
        <f>IF(A31="Free",J33,INDEX($A$148:$A$215,MATCH(C32,$A$148:$A$215,0)+VLOOKUP(A31,$A$218:$B$227,2,0)-IF(A31="Guitar/Bass VI",1,0),1))</f>
        <v>E-3 (164.8 Hz)</v>
      </c>
      <c r="D33" s="13">
        <f t="shared" si="30"/>
        <v>164.8</v>
      </c>
      <c r="E33" s="1">
        <f t="shared" si="23"/>
        <v>34</v>
      </c>
      <c r="F33" s="1">
        <f t="shared" si="24"/>
        <v>1.6294000000000001E-4</v>
      </c>
      <c r="G33" s="9">
        <f t="shared" si="25"/>
        <v>52.956934141879934</v>
      </c>
      <c r="H33" s="22">
        <f t="shared" si="26"/>
        <v>2.4581641092575688E-2</v>
      </c>
      <c r="I33" s="16">
        <v>32</v>
      </c>
      <c r="J33" s="16" t="s">
        <v>37</v>
      </c>
    </row>
    <row r="34" spans="1:140">
      <c r="A34" s="14" t="s">
        <v>86</v>
      </c>
      <c r="B34" s="30">
        <v>0</v>
      </c>
      <c r="C34" s="1" t="str">
        <f>IF(A31="Free",J34,INDEX($A$148:$A$215,MATCH(C33,$A$148:$A$215,0)+VLOOKUP(A31,$A$218:$B$227,2,0),1))</f>
        <v>B-3 (246.9 Hz)</v>
      </c>
      <c r="D34" s="13">
        <f t="shared" si="30"/>
        <v>246.9</v>
      </c>
      <c r="E34" s="1">
        <f t="shared" si="23"/>
        <v>34</v>
      </c>
      <c r="F34" s="1">
        <f t="shared" si="24"/>
        <v>0</v>
      </c>
      <c r="G34" s="9" t="str">
        <f t="shared" si="25"/>
        <v/>
      </c>
      <c r="H34" s="22">
        <f t="shared" si="26"/>
        <v>1.6127777832802264E-2</v>
      </c>
      <c r="I34" s="16">
        <v>31</v>
      </c>
      <c r="J34" s="16" t="s">
        <v>42</v>
      </c>
    </row>
    <row r="35" spans="1:140">
      <c r="A35" s="17">
        <v>34</v>
      </c>
      <c r="B35" s="30">
        <v>0</v>
      </c>
      <c r="C35" s="1" t="str">
        <f>IF(A31="Free",J35,INDEX($A$148:$A$215,MATCH(C34,$A$148:$A$215,0)+VLOOKUP(A31,$A$218:$B$227,2,0),1))</f>
        <v>F#/Gb-4 (370 Hz)</v>
      </c>
      <c r="D35" s="13">
        <f t="shared" si="30"/>
        <v>370</v>
      </c>
      <c r="E35" s="1">
        <f t="shared" si="23"/>
        <v>34</v>
      </c>
      <c r="F35" s="1">
        <f t="shared" si="24"/>
        <v>0</v>
      </c>
      <c r="G35" s="9" t="str">
        <f t="shared" si="25"/>
        <v/>
      </c>
      <c r="H35" s="22">
        <f t="shared" si="26"/>
        <v>1.0578314389608332E-2</v>
      </c>
      <c r="I35" s="16">
        <v>30</v>
      </c>
      <c r="J35" s="16" t="s">
        <v>47</v>
      </c>
    </row>
    <row r="36" spans="1:140">
      <c r="A36" s="26"/>
      <c r="B36" s="26"/>
      <c r="C36" s="32" t="s">
        <v>148</v>
      </c>
      <c r="D36" s="31">
        <f>MIN(G29:G35)</f>
        <v>39.264061037681167</v>
      </c>
      <c r="E36" s="31">
        <f>MAX(G29:G35)</f>
        <v>52.956934141879934</v>
      </c>
      <c r="F36" s="31">
        <f>SUM(G29:G35)</f>
        <v>225.3090531632713</v>
      </c>
      <c r="G36" s="31">
        <f>SUM(G29:G34)</f>
        <v>225.3090531632713</v>
      </c>
      <c r="H36" s="31" t="str">
        <f>IF(ISNUMBER(G35),SUM(G30:G35),"N/A")</f>
        <v>N/A</v>
      </c>
      <c r="I36" s="26"/>
      <c r="J36" s="26"/>
    </row>
    <row r="37" spans="1:140">
      <c r="A37" s="17"/>
      <c r="B37" s="30"/>
      <c r="E37" s="1"/>
      <c r="F37" s="13"/>
      <c r="G37" s="1"/>
      <c r="H37" s="1"/>
      <c r="I37" s="9"/>
      <c r="J37" s="22"/>
    </row>
    <row r="38" spans="1:140">
      <c r="E38" s="14" t="s">
        <v>142</v>
      </c>
    </row>
    <row r="39" spans="1:140">
      <c r="E39" s="18" t="s">
        <v>2</v>
      </c>
      <c r="F39" s="18" t="s">
        <v>3</v>
      </c>
      <c r="G39" s="18" t="s">
        <v>4</v>
      </c>
      <c r="H39" s="18" t="s">
        <v>91</v>
      </c>
      <c r="I39" s="18" t="s">
        <v>5</v>
      </c>
    </row>
    <row r="40" spans="1:140">
      <c r="E40" s="15" t="s">
        <v>46</v>
      </c>
      <c r="F40" s="13">
        <f>VLOOKUP(E40,$A$148:$B$215,2,0)</f>
        <v>164.8</v>
      </c>
      <c r="G40" s="16">
        <v>34</v>
      </c>
      <c r="H40" s="8">
        <f>386.4*I40/((2*G40*F40)^2)</f>
        <v>1.5501118659941722E-4</v>
      </c>
      <c r="I40" s="24">
        <v>50.38</v>
      </c>
    </row>
    <row r="41" spans="1:140">
      <c r="E41" s="15" t="s">
        <v>46</v>
      </c>
      <c r="F41" s="13">
        <f>VLOOKUP(E41,$A$148:$B$215,2,0)</f>
        <v>164.8</v>
      </c>
      <c r="G41" s="16">
        <v>34</v>
      </c>
      <c r="H41" s="16">
        <v>1.55E-4</v>
      </c>
      <c r="I41" s="9">
        <f>H41*((2*G41*F41)^2)/386.4</f>
        <v>50.376364256728792</v>
      </c>
    </row>
    <row r="42" spans="1:140">
      <c r="E42" s="15"/>
      <c r="F42" s="13"/>
      <c r="G42" s="16"/>
      <c r="H42" s="16"/>
      <c r="I42" s="9"/>
    </row>
    <row r="43" spans="1:140">
      <c r="A43" s="4" t="s">
        <v>0</v>
      </c>
      <c r="B43" s="25" t="s">
        <v>139</v>
      </c>
      <c r="BT43" s="4" t="s">
        <v>141</v>
      </c>
    </row>
    <row r="44" spans="1:140">
      <c r="A44" s="5" t="s">
        <v>138</v>
      </c>
      <c r="B44" s="3">
        <v>8.0099999999999998E-3</v>
      </c>
      <c r="C44" s="3">
        <v>9.0099999999999989E-3</v>
      </c>
      <c r="D44" s="3">
        <v>1.001E-2</v>
      </c>
      <c r="E44" s="3">
        <v>1.1009999999999999E-2</v>
      </c>
      <c r="F44" s="3">
        <v>1.201E-2</v>
      </c>
      <c r="G44" s="3">
        <v>1.3009999999999999E-2</v>
      </c>
      <c r="H44" s="3">
        <v>1.401E-2</v>
      </c>
      <c r="I44" s="3">
        <v>1.5009999999999999E-2</v>
      </c>
      <c r="J44" s="3">
        <v>1.601E-2</v>
      </c>
      <c r="K44" s="3">
        <v>1.7010000000000001E-2</v>
      </c>
      <c r="L44" s="3">
        <v>1.8009999999999998E-2</v>
      </c>
      <c r="M44" s="3">
        <v>1.9009999999999999E-2</v>
      </c>
      <c r="N44" s="3">
        <v>2.001E-2</v>
      </c>
      <c r="O44" s="3">
        <v>2.1010000000000001E-2</v>
      </c>
      <c r="P44" s="3">
        <v>2.2009999999999998E-2</v>
      </c>
      <c r="Q44" s="3">
        <v>2.3009999999999999E-2</v>
      </c>
      <c r="BT44" s="6">
        <v>1.4239999999999999E-5</v>
      </c>
      <c r="BU44" s="6">
        <v>1.8022000000000001E-5</v>
      </c>
      <c r="BV44" s="6">
        <v>2.2252E-5</v>
      </c>
      <c r="BW44" s="6">
        <v>2.6925000000000001E-5</v>
      </c>
      <c r="BX44" s="6">
        <v>3.2039000000000003E-5</v>
      </c>
      <c r="BY44" s="6">
        <v>3.7605000000000003E-5</v>
      </c>
      <c r="BZ44" s="6">
        <v>4.3606999999999998E-5</v>
      </c>
      <c r="CA44" s="6">
        <v>5.0049999999999997E-5</v>
      </c>
      <c r="CB44" s="6">
        <v>5.6960999999999999E-5</v>
      </c>
      <c r="CC44" s="6">
        <v>6.4300000000000004E-5</v>
      </c>
      <c r="CD44" s="6">
        <v>7.2088000000000005E-5</v>
      </c>
      <c r="CE44" s="6">
        <v>8.0359999999999996E-5</v>
      </c>
      <c r="CF44" s="6">
        <v>8.9030999999999995E-5</v>
      </c>
      <c r="CG44" s="6">
        <v>9.8154999999999998E-5</v>
      </c>
      <c r="CH44" s="6">
        <v>1.07666E-4</v>
      </c>
      <c r="CI44" s="6">
        <v>1.1770200000000001E-4</v>
      </c>
    </row>
    <row r="45" spans="1:140">
      <c r="A45" s="5" t="s">
        <v>223</v>
      </c>
      <c r="B45" s="3">
        <v>8.0099999999999998E-3</v>
      </c>
      <c r="C45" s="3">
        <v>9.0099999999999989E-3</v>
      </c>
      <c r="D45" s="3">
        <v>1.001E-2</v>
      </c>
      <c r="E45" s="3">
        <v>1.1009999999999999E-2</v>
      </c>
      <c r="F45" s="3">
        <v>1.201E-2</v>
      </c>
      <c r="G45" s="3">
        <v>1.3009999999999999E-2</v>
      </c>
      <c r="H45" s="3">
        <v>1.401E-2</v>
      </c>
      <c r="I45" s="3">
        <v>1.5009999999999999E-2</v>
      </c>
      <c r="J45" s="3">
        <v>1.601E-2</v>
      </c>
      <c r="K45" s="3">
        <v>1.7010000000000001E-2</v>
      </c>
      <c r="L45" s="3">
        <v>1.8009999999999998E-2</v>
      </c>
      <c r="M45" s="3">
        <v>1.9009999999999999E-2</v>
      </c>
      <c r="N45" s="3">
        <v>2.001E-2</v>
      </c>
      <c r="O45" s="3">
        <v>2.1010000000000001E-2</v>
      </c>
      <c r="P45" s="3">
        <v>2.2009999999999998E-2</v>
      </c>
      <c r="Q45" s="3">
        <v>2.3009999999999999E-2</v>
      </c>
      <c r="R45" s="3">
        <v>2.5010000000000001E-2</v>
      </c>
      <c r="S45" s="3">
        <v>2.6009999999999998E-2</v>
      </c>
      <c r="T45" s="3">
        <v>2.7009999999999999E-2</v>
      </c>
      <c r="U45" s="3">
        <v>2.801E-2</v>
      </c>
      <c r="V45" s="3">
        <v>2.9010000000000001E-2</v>
      </c>
      <c r="W45" s="3">
        <v>3.1009999999999999E-2</v>
      </c>
      <c r="X45" s="3">
        <v>3.3010000000000005E-2</v>
      </c>
      <c r="Y45" s="3">
        <v>3.5010000000000006E-2</v>
      </c>
      <c r="Z45" s="3">
        <v>3.7010000000000001E-2</v>
      </c>
      <c r="AA45" s="3">
        <v>3.9010000000000003E-2</v>
      </c>
      <c r="AB45" s="3">
        <v>4.1010000000000005E-2</v>
      </c>
      <c r="AC45" s="3">
        <v>4.301E-2</v>
      </c>
      <c r="AD45" s="3">
        <v>4.5010000000000001E-2</v>
      </c>
      <c r="AE45" s="3">
        <v>4.7010000000000003E-2</v>
      </c>
      <c r="AF45" s="3">
        <v>4.9010000000000005E-2</v>
      </c>
      <c r="AG45" s="3">
        <v>5.101E-2</v>
      </c>
      <c r="AH45" s="3">
        <v>5.3010000000000002E-2</v>
      </c>
      <c r="AI45" s="3">
        <v>5.5010000000000003E-2</v>
      </c>
      <c r="AJ45" s="3">
        <v>5.7010000000000005E-2</v>
      </c>
      <c r="AK45" s="3">
        <v>5.901E-2</v>
      </c>
      <c r="AL45" s="3">
        <v>6.1010000000000002E-2</v>
      </c>
      <c r="AM45" s="3">
        <v>6.3009999999999997E-2</v>
      </c>
      <c r="AN45" s="3">
        <v>6.5009999999999998E-2</v>
      </c>
      <c r="AO45" s="3">
        <v>6.701E-2</v>
      </c>
      <c r="AP45" s="3">
        <v>7.0010000000000003E-2</v>
      </c>
      <c r="AQ45" s="3">
        <v>7.3009999999999992E-2</v>
      </c>
      <c r="AR45" s="3">
        <v>7.6009999999999994E-2</v>
      </c>
      <c r="AS45" s="3">
        <v>7.9009999999999997E-2</v>
      </c>
      <c r="AT45" s="3">
        <v>8.201E-2</v>
      </c>
      <c r="AU45" s="3">
        <v>8.6009999999999989E-2</v>
      </c>
      <c r="AV45" s="3">
        <v>9.0009999999999993E-2</v>
      </c>
      <c r="AW45" s="3">
        <v>9.4009999999999996E-2</v>
      </c>
      <c r="AX45" s="3">
        <v>9.801E-2</v>
      </c>
      <c r="AY45" s="3">
        <v>0.10200999999999999</v>
      </c>
      <c r="AZ45" s="3">
        <v>0.10600999999999999</v>
      </c>
      <c r="BA45" s="3">
        <v>0.11201</v>
      </c>
      <c r="BB45" s="3">
        <v>0.11800999999999999</v>
      </c>
      <c r="BC45" s="3">
        <v>0.12401</v>
      </c>
      <c r="BD45" s="3">
        <v>0.13001000000000001</v>
      </c>
      <c r="BE45" s="3">
        <v>0.13601000000000002</v>
      </c>
      <c r="BF45" s="3">
        <v>0.14201</v>
      </c>
      <c r="BG45" s="3">
        <v>0.15001</v>
      </c>
      <c r="BH45" s="3">
        <v>0.15801000000000001</v>
      </c>
      <c r="BI45" s="3">
        <v>0.16601000000000002</v>
      </c>
      <c r="BJ45" s="3">
        <v>0.17401</v>
      </c>
      <c r="BK45" s="3">
        <v>0.18201000000000001</v>
      </c>
      <c r="BL45" s="3">
        <v>0.19001000000000001</v>
      </c>
      <c r="BM45" s="3">
        <v>0.20001000000000002</v>
      </c>
      <c r="BN45" s="3">
        <v>0.21001</v>
      </c>
      <c r="BO45" s="3">
        <v>0.22201000000000001</v>
      </c>
      <c r="BP45" s="3">
        <v>0.23201000000000002</v>
      </c>
      <c r="BQ45" s="3">
        <v>0.24401</v>
      </c>
      <c r="BR45" s="3">
        <v>0.25401000000000001</v>
      </c>
      <c r="BT45" s="6">
        <v>1.4239999999999999E-5</v>
      </c>
      <c r="BU45" s="6">
        <v>1.8022000000000001E-5</v>
      </c>
      <c r="BV45" s="6">
        <v>2.2252E-5</v>
      </c>
      <c r="BW45" s="6">
        <v>2.6925000000000001E-5</v>
      </c>
      <c r="BX45" s="6">
        <v>3.2039000000000003E-5</v>
      </c>
      <c r="BY45" s="6">
        <v>3.7605000000000003E-5</v>
      </c>
      <c r="BZ45" s="6">
        <v>4.3606999999999998E-5</v>
      </c>
      <c r="CA45" s="6">
        <v>5.0049999999999997E-5</v>
      </c>
      <c r="CB45" s="6">
        <v>5.6960999999999999E-5</v>
      </c>
      <c r="CC45" s="6">
        <v>6.4300000000000004E-5</v>
      </c>
      <c r="CD45" s="6">
        <v>7.2088000000000005E-5</v>
      </c>
      <c r="CE45" s="6">
        <v>8.0359999999999996E-5</v>
      </c>
      <c r="CF45" s="6">
        <v>8.9030999999999995E-5</v>
      </c>
      <c r="CG45" s="6">
        <v>9.8154999999999998E-5</v>
      </c>
      <c r="CH45" s="6">
        <v>1.07666E-4</v>
      </c>
      <c r="CI45" s="6">
        <v>1.1770200000000001E-4</v>
      </c>
      <c r="CJ45" s="6">
        <v>1.24568E-4</v>
      </c>
      <c r="CK45" s="6">
        <v>1.4469099999999999E-4</v>
      </c>
      <c r="CL45" s="6">
        <v>1.53146E-4</v>
      </c>
      <c r="CM45" s="6">
        <v>1.6120300000000001E-4</v>
      </c>
      <c r="CN45" s="6">
        <v>1.7855099999999999E-4</v>
      </c>
      <c r="CO45" s="6">
        <v>1.9890199999999999E-4</v>
      </c>
      <c r="CP45" s="6">
        <v>2.23217E-4</v>
      </c>
      <c r="CQ45" s="6">
        <v>2.4903399999999997E-4</v>
      </c>
      <c r="CR45" s="6">
        <v>2.7623699999999998E-4</v>
      </c>
      <c r="CS45" s="6">
        <v>3.0478800000000001E-4</v>
      </c>
      <c r="CT45" s="6">
        <v>3.34965E-4</v>
      </c>
      <c r="CU45" s="6">
        <v>3.6635699999999999E-4</v>
      </c>
      <c r="CV45" s="6">
        <v>4.0495599999999999E-4</v>
      </c>
      <c r="CW45" s="6">
        <v>4.47408E-4</v>
      </c>
      <c r="CX45" s="6">
        <v>4.7543800000000001E-4</v>
      </c>
      <c r="CY45" s="6">
        <v>5.1264500000000005E-4</v>
      </c>
      <c r="CZ45" s="6">
        <v>5.5189799999999999E-4</v>
      </c>
      <c r="DA45" s="6">
        <v>5.84407E-4</v>
      </c>
      <c r="DB45" s="6">
        <v>6.2570400000000004E-4</v>
      </c>
      <c r="DC45" s="6">
        <v>6.7914899999999999E-4</v>
      </c>
      <c r="DD45" s="6">
        <v>7.20293E-4</v>
      </c>
      <c r="DE45" s="6">
        <v>7.6597299999999998E-4</v>
      </c>
      <c r="DF45" s="6">
        <v>8.2111599999999999E-4</v>
      </c>
      <c r="DG45" s="6">
        <v>8.7070699999999997E-4</v>
      </c>
      <c r="DH45" s="6">
        <v>9.3985100000000001E-4</v>
      </c>
      <c r="DI45" s="6">
        <v>1.0215179999999999E-3</v>
      </c>
      <c r="DJ45" s="6">
        <v>1.1101920000000001E-3</v>
      </c>
      <c r="DK45" s="6">
        <v>1.188974E-3</v>
      </c>
      <c r="DL45" s="6">
        <v>1.293598E-3</v>
      </c>
      <c r="DM45" s="6">
        <v>1.4161309999999999E-3</v>
      </c>
      <c r="DN45" s="6">
        <v>1.5441070000000001E-3</v>
      </c>
      <c r="DO45" s="6">
        <v>1.6777649999999999E-3</v>
      </c>
      <c r="DP45" s="6">
        <v>1.8314869999999999E-3</v>
      </c>
      <c r="DQ45" s="6">
        <v>1.9865239999999999E-3</v>
      </c>
      <c r="DR45" s="6">
        <v>2.1274129999999999E-3</v>
      </c>
      <c r="DS45" s="6">
        <v>2.3670639999999999E-3</v>
      </c>
      <c r="DT45" s="6">
        <v>2.6164059999999999E-3</v>
      </c>
      <c r="DU45" s="6">
        <v>2.880915E-3</v>
      </c>
      <c r="DV45" s="6">
        <v>3.1549960000000002E-3</v>
      </c>
      <c r="DW45" s="6">
        <v>3.4418220000000002E-3</v>
      </c>
      <c r="DX45" s="6">
        <v>3.7417150000000001E-3</v>
      </c>
      <c r="DY45" s="6">
        <v>4.0515059999999999E-3</v>
      </c>
      <c r="DZ45" s="6">
        <v>4.3753890000000004E-3</v>
      </c>
      <c r="EA45" s="6">
        <v>5.0787239999999997E-3</v>
      </c>
      <c r="EB45" s="6">
        <v>5.4699370000000002E-3</v>
      </c>
      <c r="EC45" s="6">
        <v>6.0718220000000002E-3</v>
      </c>
      <c r="ED45" s="6">
        <v>6.605072E-3</v>
      </c>
      <c r="EE45" s="6">
        <v>7.3117169999999997E-3</v>
      </c>
      <c r="EF45" s="6">
        <v>8.0374390000000004E-3</v>
      </c>
      <c r="EG45" s="6">
        <v>9.091287E-3</v>
      </c>
      <c r="EH45" s="6">
        <v>9.8884430000000002E-3</v>
      </c>
      <c r="EI45" s="6">
        <v>1.0907182E-2</v>
      </c>
      <c r="EJ45" s="6">
        <v>1.1787318999999999E-2</v>
      </c>
    </row>
    <row r="46" spans="1:140">
      <c r="A46" s="5" t="s">
        <v>93</v>
      </c>
      <c r="B46" s="3">
        <v>2.401E-2</v>
      </c>
      <c r="C46" s="3">
        <v>3.4010000000000006E-2</v>
      </c>
      <c r="D46" s="3">
        <v>4.4010000000000001E-2</v>
      </c>
      <c r="E46" s="3">
        <v>5.6010000000000004E-2</v>
      </c>
      <c r="F46" s="3">
        <v>7.2009999999999991E-2</v>
      </c>
      <c r="G46" s="3">
        <v>8.4010000000000001E-2</v>
      </c>
      <c r="BT46" s="6">
        <v>9.959E-5</v>
      </c>
      <c r="BU46" s="6">
        <v>1.9914999999999999E-4</v>
      </c>
      <c r="BV46" s="6">
        <v>3.3751000000000001E-4</v>
      </c>
      <c r="BW46" s="6">
        <v>5.3790999999999995E-4</v>
      </c>
      <c r="BX46" s="6">
        <v>9.2252999999999996E-4</v>
      </c>
      <c r="BY46" s="6">
        <v>1.26465E-3</v>
      </c>
    </row>
    <row r="47" spans="1:140">
      <c r="A47" s="5" t="s">
        <v>94</v>
      </c>
      <c r="B47" s="3">
        <v>1.8009999999999998E-2</v>
      </c>
      <c r="C47" s="3">
        <v>2.001E-2</v>
      </c>
      <c r="D47" s="3">
        <v>2.801E-2</v>
      </c>
      <c r="E47" s="3">
        <v>4.2010000000000006E-2</v>
      </c>
      <c r="F47" s="3">
        <v>5.2010000000000001E-2</v>
      </c>
      <c r="G47" s="3">
        <v>3.2010000000000004E-2</v>
      </c>
      <c r="H47" s="3">
        <v>3.5010000000000006E-2</v>
      </c>
      <c r="I47" s="3">
        <v>4.0010000000000004E-2</v>
      </c>
      <c r="J47" s="3">
        <v>4.5010000000000001E-2</v>
      </c>
      <c r="K47" s="3">
        <v>5.0010000000000006E-2</v>
      </c>
      <c r="L47" s="3">
        <v>5.5010000000000003E-2</v>
      </c>
      <c r="M47" s="3">
        <v>6.0010000000000001E-2</v>
      </c>
      <c r="N47" s="3">
        <v>6.5009999999999998E-2</v>
      </c>
      <c r="O47" s="3">
        <v>7.0010000000000003E-2</v>
      </c>
      <c r="P47" s="3">
        <v>7.5009999999999993E-2</v>
      </c>
      <c r="Q47" s="3">
        <v>8.0009999999999998E-2</v>
      </c>
      <c r="R47" s="3">
        <v>8.5010000000000002E-2</v>
      </c>
      <c r="S47" s="3">
        <v>9.0009999999999993E-2</v>
      </c>
      <c r="T47" s="3">
        <v>9.5009999999999997E-2</v>
      </c>
      <c r="U47" s="3">
        <v>0.10001</v>
      </c>
      <c r="V47" s="3">
        <v>0.10500999999999999</v>
      </c>
      <c r="W47" s="3">
        <v>0.11001</v>
      </c>
      <c r="X47" s="3">
        <v>0.12000999999999999</v>
      </c>
      <c r="Y47" s="3">
        <v>0.12501000000000001</v>
      </c>
      <c r="Z47" s="3">
        <v>0.13001000000000001</v>
      </c>
      <c r="AA47" s="3">
        <v>0.13501000000000002</v>
      </c>
      <c r="AB47" s="3">
        <v>0.14501</v>
      </c>
      <c r="BT47" s="6">
        <v>7.2650000000000004E-5</v>
      </c>
      <c r="BU47" s="6">
        <v>9.0929999999999998E-5</v>
      </c>
      <c r="BV47" s="6">
        <v>1.5432999999999999E-4</v>
      </c>
      <c r="BW47" s="6">
        <v>3.2252000000000002E-4</v>
      </c>
      <c r="BX47" s="6">
        <v>5.1322E-4</v>
      </c>
      <c r="BY47" s="6">
        <v>1.9000000000000001E-4</v>
      </c>
      <c r="BZ47" s="6">
        <v>2.2362E-4</v>
      </c>
      <c r="CA47" s="6">
        <v>2.9322000000000001E-4</v>
      </c>
      <c r="CB47" s="6">
        <v>3.724E-4</v>
      </c>
      <c r="CC47" s="6">
        <v>4.6463E-4</v>
      </c>
      <c r="CD47" s="6">
        <v>5.4816000000000001E-4</v>
      </c>
      <c r="CE47" s="6">
        <v>6.6540000000000002E-4</v>
      </c>
      <c r="CF47" s="6">
        <v>7.9569000000000005E-4</v>
      </c>
      <c r="CG47" s="6">
        <v>9.3218000000000001E-4</v>
      </c>
      <c r="CH47" s="6">
        <v>1.04973E-3</v>
      </c>
      <c r="CI47" s="6">
        <v>1.1602299999999999E-3</v>
      </c>
      <c r="CJ47" s="6">
        <v>1.33702E-3</v>
      </c>
      <c r="CK47" s="6">
        <v>1.5027700000000001E-3</v>
      </c>
      <c r="CL47" s="6">
        <v>1.69349E-3</v>
      </c>
      <c r="CM47" s="6">
        <v>1.7968700000000001E-3</v>
      </c>
      <c r="CN47" s="6">
        <v>1.9839499999999999E-3</v>
      </c>
      <c r="CO47" s="6">
        <v>2.2744000000000002E-3</v>
      </c>
      <c r="CP47" s="6">
        <v>2.5027999999999999E-3</v>
      </c>
      <c r="CQ47" s="6">
        <v>2.7480999999999998E-3</v>
      </c>
      <c r="CR47" s="6">
        <v>3.0194100000000001E-3</v>
      </c>
      <c r="CS47" s="6">
        <v>3.1594399999999999E-3</v>
      </c>
      <c r="CT47" s="6">
        <v>3.63204E-3</v>
      </c>
    </row>
    <row r="48" spans="1:140">
      <c r="A48" s="5" t="s">
        <v>95</v>
      </c>
      <c r="B48" s="3">
        <v>0.12000999999999999</v>
      </c>
      <c r="C48" s="3">
        <v>0.12501000000000001</v>
      </c>
      <c r="D48" s="3">
        <v>0.13001000000000001</v>
      </c>
      <c r="E48" s="3">
        <v>0.13501000000000002</v>
      </c>
      <c r="F48" s="3">
        <v>0.14501</v>
      </c>
      <c r="BT48" s="6">
        <v>2.5027999999999999E-3</v>
      </c>
      <c r="BU48" s="6">
        <v>2.7480999999999998E-3</v>
      </c>
      <c r="BV48" s="6">
        <v>3.0194100000000001E-3</v>
      </c>
      <c r="BW48" s="6">
        <v>3.1594399999999999E-3</v>
      </c>
      <c r="BX48" s="6">
        <v>3.63204E-3</v>
      </c>
    </row>
    <row r="49" spans="1:91">
      <c r="A49" s="5" t="s">
        <v>96</v>
      </c>
      <c r="B49" s="3">
        <v>4.5010000000000001E-2</v>
      </c>
      <c r="C49" s="3">
        <v>5.0010000000000006E-2</v>
      </c>
      <c r="D49" s="3">
        <v>6.5009999999999998E-2</v>
      </c>
      <c r="E49" s="3">
        <v>7.0010000000000003E-2</v>
      </c>
      <c r="F49" s="3">
        <v>8.0009999999999998E-2</v>
      </c>
      <c r="G49" s="3">
        <v>8.5010000000000002E-2</v>
      </c>
      <c r="H49" s="3">
        <v>0.10001</v>
      </c>
      <c r="I49" s="3">
        <v>0.10500999999999999</v>
      </c>
      <c r="BT49" s="6">
        <v>3.724E-4</v>
      </c>
      <c r="BU49" s="6">
        <v>4.9956000000000002E-4</v>
      </c>
      <c r="BV49" s="6">
        <v>7.9569000000000005E-4</v>
      </c>
      <c r="BW49" s="6">
        <v>1.0658499999999999E-3</v>
      </c>
      <c r="BX49" s="6">
        <v>1.1602299999999999E-3</v>
      </c>
      <c r="BY49" s="6">
        <v>1.45122E-3</v>
      </c>
      <c r="BZ49" s="6">
        <v>1.7968700000000001E-3</v>
      </c>
      <c r="CA49" s="6">
        <v>2.1499000000000002E-3</v>
      </c>
    </row>
    <row r="50" spans="1:91">
      <c r="A50" s="5" t="s">
        <v>97</v>
      </c>
      <c r="B50" s="3">
        <v>4.0010000000000004E-2</v>
      </c>
      <c r="C50" s="3">
        <v>4.5010000000000001E-2</v>
      </c>
      <c r="D50" s="3">
        <v>5.0010000000000006E-2</v>
      </c>
      <c r="E50" s="3">
        <v>6.0010000000000001E-2</v>
      </c>
      <c r="F50" s="3">
        <v>6.5009999999999998E-2</v>
      </c>
      <c r="G50" s="3">
        <v>7.0010000000000003E-2</v>
      </c>
      <c r="H50" s="3">
        <v>7.5009999999999993E-2</v>
      </c>
      <c r="I50" s="3">
        <v>8.0009999999999998E-2</v>
      </c>
      <c r="J50" s="3">
        <v>8.5010000000000002E-2</v>
      </c>
      <c r="K50" s="3">
        <v>9.5009999999999997E-2</v>
      </c>
      <c r="L50" s="3">
        <v>0.10001</v>
      </c>
      <c r="M50" s="3">
        <v>0.10500999999999999</v>
      </c>
      <c r="BT50" s="6">
        <v>2.9322000000000001E-4</v>
      </c>
      <c r="BU50" s="6">
        <v>3.724E-4</v>
      </c>
      <c r="BV50" s="6">
        <v>4.6463E-4</v>
      </c>
      <c r="BW50" s="6">
        <v>6.6713000000000005E-4</v>
      </c>
      <c r="BX50" s="6">
        <v>7.9569000000000005E-4</v>
      </c>
      <c r="BY50" s="6">
        <v>9.3218000000000001E-4</v>
      </c>
      <c r="BZ50" s="6">
        <v>1.0540700000000001E-3</v>
      </c>
      <c r="CA50" s="6">
        <v>1.1602299999999999E-3</v>
      </c>
      <c r="CB50" s="6">
        <v>1.2754800000000001E-3</v>
      </c>
      <c r="CC50" s="6">
        <v>1.6783799999999999E-3</v>
      </c>
      <c r="CD50" s="6">
        <v>1.7968700000000001E-3</v>
      </c>
      <c r="CE50" s="6">
        <v>1.9839499999999999E-3</v>
      </c>
    </row>
    <row r="51" spans="1:91">
      <c r="A51" s="5" t="s">
        <v>98</v>
      </c>
      <c r="B51" s="3">
        <v>4.0010000000000004E-2</v>
      </c>
      <c r="C51" s="3">
        <v>4.5010000000000001E-2</v>
      </c>
      <c r="D51" s="3">
        <v>5.0010000000000006E-2</v>
      </c>
      <c r="E51" s="3">
        <v>6.0010000000000001E-2</v>
      </c>
      <c r="F51" s="3">
        <v>6.5009999999999998E-2</v>
      </c>
      <c r="G51" s="3">
        <v>7.0010000000000003E-2</v>
      </c>
      <c r="H51" s="3">
        <v>7.5009999999999993E-2</v>
      </c>
      <c r="I51" s="3">
        <v>8.0009999999999998E-2</v>
      </c>
      <c r="J51" s="3">
        <v>8.5010000000000002E-2</v>
      </c>
      <c r="K51" s="3">
        <v>9.0009999999999993E-2</v>
      </c>
      <c r="L51" s="3">
        <v>9.5009999999999997E-2</v>
      </c>
      <c r="M51" s="3">
        <v>0.10001</v>
      </c>
      <c r="N51" s="3">
        <v>0.10500999999999999</v>
      </c>
      <c r="O51" s="3">
        <v>0.11001</v>
      </c>
      <c r="P51" s="3">
        <v>0.12501000000000001</v>
      </c>
      <c r="Q51" s="3">
        <v>0.13001000000000001</v>
      </c>
      <c r="R51" s="3">
        <v>0.14501</v>
      </c>
      <c r="S51" s="3">
        <v>0.12501000000000001</v>
      </c>
      <c r="T51" s="3">
        <v>0.13001000000000001</v>
      </c>
      <c r="U51" s="3">
        <v>0.14501</v>
      </c>
      <c r="BT51" s="6">
        <v>2.9322000000000001E-4</v>
      </c>
      <c r="BU51" s="6">
        <v>3.724E-4</v>
      </c>
      <c r="BV51" s="6">
        <v>4.6463E-4</v>
      </c>
      <c r="BW51" s="6">
        <v>6.6540000000000002E-4</v>
      </c>
      <c r="BX51" s="6">
        <v>7.9569000000000005E-4</v>
      </c>
      <c r="BY51" s="6">
        <v>9.3218000000000001E-4</v>
      </c>
      <c r="BZ51" s="6">
        <v>1.04973E-3</v>
      </c>
      <c r="CA51" s="6">
        <v>1.1602299999999999E-3</v>
      </c>
      <c r="CB51" s="6">
        <v>1.33702E-3</v>
      </c>
      <c r="CC51" s="6">
        <v>1.5017699999999999E-3</v>
      </c>
      <c r="CD51" s="6">
        <v>1.69349E-3</v>
      </c>
      <c r="CE51" s="6">
        <v>1.7968700000000001E-3</v>
      </c>
      <c r="CF51" s="6">
        <v>1.9839499999999999E-3</v>
      </c>
      <c r="CG51" s="6">
        <v>2.2746099999999998E-3</v>
      </c>
      <c r="CH51" s="6">
        <v>2.7480999999999998E-3</v>
      </c>
      <c r="CI51" s="6">
        <v>3.0194100000000001E-3</v>
      </c>
      <c r="CJ51" s="6">
        <v>3.63204E-3</v>
      </c>
      <c r="CK51" s="6">
        <v>2.7480999999999998E-3</v>
      </c>
      <c r="CL51" s="6">
        <v>3.0194100000000001E-3</v>
      </c>
      <c r="CM51" s="6">
        <v>3.63204E-3</v>
      </c>
    </row>
    <row r="52" spans="1:91">
      <c r="A52" s="5" t="s">
        <v>99</v>
      </c>
      <c r="B52" s="3">
        <v>4.5010000000000001E-2</v>
      </c>
      <c r="C52" s="3">
        <v>5.0010000000000006E-2</v>
      </c>
      <c r="D52" s="3">
        <v>6.5009999999999998E-2</v>
      </c>
      <c r="E52" s="3">
        <v>7.0010000000000003E-2</v>
      </c>
      <c r="F52" s="3">
        <v>8.0009999999999998E-2</v>
      </c>
      <c r="G52" s="3">
        <v>8.5010000000000002E-2</v>
      </c>
      <c r="H52" s="3">
        <v>0.10001</v>
      </c>
      <c r="I52" s="3">
        <v>0.10500999999999999</v>
      </c>
      <c r="BT52" s="6">
        <v>3.724E-4</v>
      </c>
      <c r="BU52" s="6">
        <v>4.6463E-4</v>
      </c>
      <c r="BV52" s="6">
        <v>7.9569000000000005E-4</v>
      </c>
      <c r="BW52" s="6">
        <v>9.3218000000000001E-4</v>
      </c>
      <c r="BX52" s="6">
        <v>1.1602299999999999E-3</v>
      </c>
      <c r="BY52" s="6">
        <v>1.33702E-3</v>
      </c>
      <c r="BZ52" s="6">
        <v>1.7968700000000001E-3</v>
      </c>
      <c r="CA52" s="6">
        <v>1.9839499999999999E-3</v>
      </c>
    </row>
    <row r="53" spans="1:91">
      <c r="A53" s="5" t="s">
        <v>100</v>
      </c>
      <c r="B53" s="3">
        <v>3.0009999999999998E-2</v>
      </c>
      <c r="C53" s="3">
        <v>4.0010000000000004E-2</v>
      </c>
      <c r="D53" s="3">
        <v>4.5010000000000001E-2</v>
      </c>
      <c r="E53" s="3">
        <v>5.0010000000000006E-2</v>
      </c>
      <c r="F53" s="3">
        <v>5.5010000000000003E-2</v>
      </c>
      <c r="G53" s="3">
        <v>6.0010000000000001E-2</v>
      </c>
      <c r="H53" s="3">
        <v>6.5009999999999998E-2</v>
      </c>
      <c r="I53" s="3">
        <v>7.0010000000000003E-2</v>
      </c>
      <c r="J53" s="3">
        <v>7.5009999999999993E-2</v>
      </c>
      <c r="K53" s="3">
        <v>8.0009999999999998E-2</v>
      </c>
      <c r="L53" s="3">
        <v>8.5010000000000002E-2</v>
      </c>
      <c r="M53" s="3">
        <v>9.0009999999999993E-2</v>
      </c>
      <c r="N53" s="3">
        <v>9.5009999999999997E-2</v>
      </c>
      <c r="O53" s="3">
        <v>0.10001</v>
      </c>
      <c r="P53" s="3">
        <v>0.10500999999999999</v>
      </c>
      <c r="Q53" s="3">
        <v>0.11001</v>
      </c>
      <c r="R53" s="3">
        <v>0.13001000000000001</v>
      </c>
      <c r="BT53" s="6">
        <v>1.9976999999999999E-4</v>
      </c>
      <c r="BU53" s="6">
        <v>3.1671999999999999E-4</v>
      </c>
      <c r="BV53" s="6">
        <v>3.9327999999999998E-4</v>
      </c>
      <c r="BW53" s="6">
        <v>4.6898000000000003E-4</v>
      </c>
      <c r="BX53" s="6">
        <v>5.8122000000000002E-4</v>
      </c>
      <c r="BY53" s="6">
        <v>7.0573000000000001E-4</v>
      </c>
      <c r="BZ53" s="6">
        <v>8.0500000000000005E-4</v>
      </c>
      <c r="CA53" s="6">
        <v>9.6476000000000005E-4</v>
      </c>
      <c r="CB53" s="6">
        <v>1.03455E-3</v>
      </c>
      <c r="CC53" s="6">
        <v>1.1878500000000001E-3</v>
      </c>
      <c r="CD53" s="6">
        <v>1.3812200000000001E-3</v>
      </c>
      <c r="CE53" s="6">
        <v>1.4088499999999999E-3</v>
      </c>
      <c r="CF53" s="6">
        <v>1.66888E-3</v>
      </c>
      <c r="CG53" s="6">
        <v>1.85103E-3</v>
      </c>
      <c r="CH53" s="6">
        <v>2.05287E-3</v>
      </c>
      <c r="CI53" s="6">
        <v>2.2054800000000001E-3</v>
      </c>
      <c r="CJ53" s="6">
        <v>3.0194100000000001E-3</v>
      </c>
    </row>
    <row r="54" spans="1:91">
      <c r="A54" s="5" t="s">
        <v>101</v>
      </c>
      <c r="B54" s="3">
        <v>4.5010000000000001E-2</v>
      </c>
      <c r="C54" s="3">
        <v>6.5009999999999998E-2</v>
      </c>
      <c r="D54" s="3">
        <v>8.0009999999999998E-2</v>
      </c>
      <c r="E54" s="3">
        <v>0.10001</v>
      </c>
      <c r="BT54" s="6">
        <v>3.9327999999999998E-4</v>
      </c>
      <c r="BU54" s="6">
        <v>8.0500000000000005E-4</v>
      </c>
      <c r="BV54" s="6">
        <v>1.1878500000000001E-3</v>
      </c>
      <c r="BW54" s="6">
        <v>1.85103E-3</v>
      </c>
    </row>
    <row r="55" spans="1:91">
      <c r="A55" s="5" t="s">
        <v>102</v>
      </c>
      <c r="B55" s="3">
        <v>4.5010000000000001E-2</v>
      </c>
      <c r="C55" s="3">
        <v>6.5009999999999998E-2</v>
      </c>
      <c r="D55" s="3">
        <v>8.0009999999999998E-2</v>
      </c>
      <c r="E55" s="3">
        <v>0.10001</v>
      </c>
      <c r="BT55" s="6">
        <v>3.9327999999999998E-4</v>
      </c>
      <c r="BU55" s="6">
        <v>8.0500000000000005E-4</v>
      </c>
      <c r="BV55" s="6">
        <v>1.1878500000000001E-3</v>
      </c>
      <c r="BW55" s="6">
        <v>1.85103E-3</v>
      </c>
    </row>
    <row r="56" spans="1:91">
      <c r="A56" s="5" t="s">
        <v>103</v>
      </c>
      <c r="B56" s="3">
        <v>4.5010000000000001E-2</v>
      </c>
      <c r="C56" s="3">
        <v>6.5009999999999998E-2</v>
      </c>
      <c r="D56" s="3">
        <v>8.0009999999999998E-2</v>
      </c>
      <c r="E56" s="3">
        <v>0.10001</v>
      </c>
      <c r="F56" s="3">
        <v>0.13001000000000001</v>
      </c>
      <c r="BT56" s="6">
        <v>3.9327999999999998E-4</v>
      </c>
      <c r="BU56" s="6">
        <v>8.0500000000000005E-4</v>
      </c>
      <c r="BV56" s="6">
        <v>1.1878500000000001E-3</v>
      </c>
      <c r="BW56" s="6">
        <v>1.85103E-3</v>
      </c>
      <c r="BX56" s="6">
        <v>3.0194100000000001E-3</v>
      </c>
    </row>
    <row r="57" spans="1:91">
      <c r="A57" s="5" t="s">
        <v>104</v>
      </c>
      <c r="B57" s="3">
        <v>4.0010000000000004E-2</v>
      </c>
      <c r="C57" s="3">
        <v>4.5010000000000001E-2</v>
      </c>
      <c r="D57" s="3">
        <v>5.0010000000000006E-2</v>
      </c>
      <c r="E57" s="3">
        <v>5.5010000000000003E-2</v>
      </c>
      <c r="F57" s="3">
        <v>6.0010000000000001E-2</v>
      </c>
      <c r="G57" s="3">
        <v>6.5009999999999998E-2</v>
      </c>
      <c r="H57" s="3">
        <v>7.0010000000000003E-2</v>
      </c>
      <c r="I57" s="3">
        <v>7.5009999999999993E-2</v>
      </c>
      <c r="J57" s="3">
        <v>8.0009999999999998E-2</v>
      </c>
      <c r="K57" s="3">
        <v>8.5010000000000002E-2</v>
      </c>
      <c r="L57" s="3">
        <v>9.0009999999999993E-2</v>
      </c>
      <c r="M57" s="3">
        <v>9.5009999999999997E-2</v>
      </c>
      <c r="N57" s="3">
        <v>0.10001</v>
      </c>
      <c r="O57" s="3">
        <v>0.10500999999999999</v>
      </c>
      <c r="P57" s="3">
        <v>0.11001</v>
      </c>
      <c r="Q57" s="3">
        <v>0.13201000000000002</v>
      </c>
      <c r="BT57" s="6">
        <v>3.2716000000000001E-4</v>
      </c>
      <c r="BU57" s="6">
        <v>3.9763E-4</v>
      </c>
      <c r="BV57" s="6">
        <v>4.7855E-4</v>
      </c>
      <c r="BW57" s="6">
        <v>5.6769000000000003E-4</v>
      </c>
      <c r="BX57" s="6">
        <v>7.0107999999999998E-4</v>
      </c>
      <c r="BY57" s="6">
        <v>8.0654999999999995E-4</v>
      </c>
      <c r="BZ57" s="6">
        <v>9.3373999999999996E-4</v>
      </c>
      <c r="CA57" s="6">
        <v>1.0055299999999999E-3</v>
      </c>
      <c r="CB57" s="6">
        <v>1.2071899999999999E-3</v>
      </c>
      <c r="CC57" s="6">
        <v>1.38675E-3</v>
      </c>
      <c r="CD57" s="6">
        <v>1.4889599999999999E-3</v>
      </c>
      <c r="CE57" s="6">
        <v>1.73288E-3</v>
      </c>
      <c r="CF57" s="6">
        <v>1.8904099999999999E-3</v>
      </c>
      <c r="CG57" s="6">
        <v>2.04302E-3</v>
      </c>
      <c r="CH57" s="6">
        <v>2.2645500000000002E-3</v>
      </c>
      <c r="CI57" s="6">
        <v>3.1419299999999998E-3</v>
      </c>
    </row>
    <row r="58" spans="1:91">
      <c r="A58" s="5" t="s">
        <v>105</v>
      </c>
      <c r="B58" s="3">
        <v>4.0010000000000004E-2</v>
      </c>
      <c r="C58" s="3">
        <v>4.5010000000000001E-2</v>
      </c>
      <c r="D58" s="3">
        <v>6.0010000000000001E-2</v>
      </c>
      <c r="E58" s="3">
        <v>6.5009999999999998E-2</v>
      </c>
      <c r="F58" s="3">
        <v>7.5009999999999993E-2</v>
      </c>
      <c r="G58" s="3">
        <v>8.0009999999999998E-2</v>
      </c>
      <c r="H58" s="3">
        <v>9.5009999999999997E-2</v>
      </c>
      <c r="I58" s="3">
        <v>0.10001</v>
      </c>
      <c r="J58" s="3">
        <v>0.13201000000000002</v>
      </c>
      <c r="BT58" s="6">
        <v>3.2716000000000001E-4</v>
      </c>
      <c r="BU58" s="6">
        <v>3.9763E-4</v>
      </c>
      <c r="BV58" s="6">
        <v>7.0107999999999998E-4</v>
      </c>
      <c r="BW58" s="6">
        <v>8.0654999999999995E-4</v>
      </c>
      <c r="BX58" s="6">
        <v>1.0055299999999999E-3</v>
      </c>
      <c r="BY58" s="6">
        <v>1.2071899999999999E-3</v>
      </c>
      <c r="BZ58" s="6">
        <v>1.73288E-3</v>
      </c>
      <c r="CA58" s="6">
        <v>1.8904099999999999E-3</v>
      </c>
      <c r="CB58" s="6">
        <v>3.1419299999999998E-3</v>
      </c>
    </row>
    <row r="59" spans="1:91">
      <c r="A59" t="s">
        <v>106</v>
      </c>
      <c r="B59" s="12">
        <v>5.0009999999999999E-2</v>
      </c>
      <c r="C59" s="12">
        <v>6.5009999999999998E-2</v>
      </c>
      <c r="D59" s="12">
        <v>8.5010000000000002E-2</v>
      </c>
      <c r="E59" s="12">
        <v>0.10500999999999999</v>
      </c>
      <c r="F59" s="12">
        <v>0.13501000000000002</v>
      </c>
      <c r="BT59" s="8">
        <v>3.184625287516322E-4</v>
      </c>
      <c r="BU59" s="8">
        <v>5.6588534646887672E-4</v>
      </c>
      <c r="BV59" s="8">
        <v>9.8895593239726955E-4</v>
      </c>
      <c r="BW59" s="8">
        <v>1.5898449268592948E-3</v>
      </c>
      <c r="BX59" s="8">
        <v>2.7889305061740946E-3</v>
      </c>
    </row>
    <row r="60" spans="1:91">
      <c r="A60" t="s">
        <v>107</v>
      </c>
      <c r="B60" s="12">
        <v>5.0010000000000006E-2</v>
      </c>
      <c r="C60" s="12">
        <v>6.5009999999999998E-2</v>
      </c>
      <c r="D60" s="12">
        <v>8.5010000000000002E-2</v>
      </c>
      <c r="E60" s="12">
        <v>0.10500999999999999</v>
      </c>
      <c r="BT60" s="8">
        <v>3.4556596856519158E-4</v>
      </c>
      <c r="BU60" s="8">
        <v>6.1030286462605463E-4</v>
      </c>
      <c r="BV60" s="8">
        <v>1.0100962035124003E-3</v>
      </c>
      <c r="BW60" s="8">
        <v>1.665316800545934E-3</v>
      </c>
    </row>
    <row r="61" spans="1:91">
      <c r="A61" t="s">
        <v>108</v>
      </c>
      <c r="B61" s="12">
        <v>5.0010000000000006E-2</v>
      </c>
      <c r="C61" s="12">
        <v>6.5009999999999998E-2</v>
      </c>
      <c r="D61" s="12">
        <v>8.5010000000000002E-2</v>
      </c>
      <c r="E61" s="12">
        <v>0.10500999999999999</v>
      </c>
      <c r="BT61" s="8">
        <v>3.4534331851911957E-4</v>
      </c>
      <c r="BU61" s="8">
        <v>6.0935774404418481E-4</v>
      </c>
      <c r="BV61" s="8">
        <v>1.0112396694214913E-3</v>
      </c>
      <c r="BW61" s="8">
        <v>1.6627360626872299E-3</v>
      </c>
    </row>
    <row r="62" spans="1:91">
      <c r="A62" s="5" t="s">
        <v>109</v>
      </c>
      <c r="B62" s="3">
        <v>3.2010000000000004E-2</v>
      </c>
      <c r="C62" s="3">
        <v>4.0010000000000004E-2</v>
      </c>
      <c r="D62" s="3">
        <v>4.5010000000000001E-2</v>
      </c>
      <c r="E62" s="3">
        <v>5.0010000000000006E-2</v>
      </c>
      <c r="F62" s="3">
        <v>5.5010000000000003E-2</v>
      </c>
      <c r="G62" s="3">
        <v>6.0010000000000001E-2</v>
      </c>
      <c r="H62" s="3">
        <v>6.5009999999999998E-2</v>
      </c>
      <c r="I62" s="3">
        <v>7.0010000000000003E-2</v>
      </c>
      <c r="J62" s="3">
        <v>7.5009999999999993E-2</v>
      </c>
      <c r="K62" s="3">
        <v>8.0009999999999998E-2</v>
      </c>
      <c r="L62" s="3">
        <v>8.5010000000000002E-2</v>
      </c>
      <c r="M62" s="3">
        <v>9.0009999999999993E-2</v>
      </c>
      <c r="N62" s="3">
        <v>9.5009999999999997E-2</v>
      </c>
      <c r="O62" s="3">
        <v>0.10001</v>
      </c>
      <c r="P62" s="3">
        <v>0.10500999999999999</v>
      </c>
      <c r="Q62" s="3">
        <v>0.11001</v>
      </c>
      <c r="R62" s="3">
        <v>0.12501000000000001</v>
      </c>
      <c r="S62" s="3">
        <v>0.13001000000000001</v>
      </c>
      <c r="T62" s="3">
        <v>0.14501</v>
      </c>
      <c r="BT62" s="6">
        <v>2.0464999999999999E-4</v>
      </c>
      <c r="BU62" s="6">
        <v>2.9409E-4</v>
      </c>
      <c r="BV62" s="6">
        <v>3.6456999999999999E-4</v>
      </c>
      <c r="BW62" s="6">
        <v>4.2634999999999998E-4</v>
      </c>
      <c r="BX62" s="6">
        <v>5.8295999999999999E-4</v>
      </c>
      <c r="BY62" s="6">
        <v>6.7781000000000004E-4</v>
      </c>
      <c r="BZ62" s="6">
        <v>7.3364999999999997E-4</v>
      </c>
      <c r="CA62" s="6">
        <v>8.7014000000000004E-4</v>
      </c>
      <c r="CB62" s="6">
        <v>9.5856999999999995E-4</v>
      </c>
      <c r="CC62" s="6">
        <v>1.1187899999999999E-3</v>
      </c>
      <c r="CD62" s="6">
        <v>1.2403399999999999E-3</v>
      </c>
      <c r="CE62" s="6">
        <v>1.5138199999999999E-3</v>
      </c>
      <c r="CF62" s="6">
        <v>1.5655000000000001E-3</v>
      </c>
      <c r="CG62" s="6">
        <v>1.69349E-3</v>
      </c>
      <c r="CH62" s="6">
        <v>1.8362599999999999E-3</v>
      </c>
      <c r="CI62" s="6">
        <v>2.18579E-3</v>
      </c>
      <c r="CJ62" s="6">
        <v>2.6343199999999999E-3</v>
      </c>
      <c r="CK62" s="6">
        <v>2.7743500000000001E-3</v>
      </c>
      <c r="CL62" s="6">
        <v>3.2732099999999999E-3</v>
      </c>
    </row>
    <row r="63" spans="1:91">
      <c r="A63" s="5" t="s">
        <v>110</v>
      </c>
      <c r="B63" s="3">
        <v>4.5010000000000001E-2</v>
      </c>
      <c r="C63" s="3">
        <v>6.5009999999999998E-2</v>
      </c>
      <c r="D63" s="3">
        <v>8.0009999999999998E-2</v>
      </c>
      <c r="E63" s="3">
        <v>0.10001</v>
      </c>
      <c r="BT63" s="6">
        <v>3.6456999999999999E-4</v>
      </c>
      <c r="BU63" s="6">
        <v>7.3364999999999997E-4</v>
      </c>
      <c r="BV63" s="6">
        <v>1.1187899999999999E-3</v>
      </c>
      <c r="BW63" s="6">
        <v>1.69349E-3</v>
      </c>
    </row>
    <row r="64" spans="1:91">
      <c r="A64" s="5" t="s">
        <v>111</v>
      </c>
      <c r="B64" s="3">
        <v>4.5010000000000001E-2</v>
      </c>
      <c r="C64" s="3">
        <v>6.5009999999999998E-2</v>
      </c>
      <c r="D64" s="3">
        <v>8.0009999999999998E-2</v>
      </c>
      <c r="E64" s="3">
        <v>0.10001</v>
      </c>
      <c r="BT64" s="6">
        <v>3.6456999999999999E-4</v>
      </c>
      <c r="BU64" s="6">
        <v>7.3364999999999997E-4</v>
      </c>
      <c r="BV64" s="6">
        <v>1.1187899999999999E-3</v>
      </c>
      <c r="BW64" s="6">
        <v>1.69349E-3</v>
      </c>
    </row>
    <row r="65" spans="1:90">
      <c r="A65" s="5" t="s">
        <v>112</v>
      </c>
      <c r="B65" s="3">
        <v>3.2010000000000004E-2</v>
      </c>
      <c r="C65" s="3">
        <v>4.0010000000000004E-2</v>
      </c>
      <c r="D65" s="3">
        <v>4.5010000000000001E-2</v>
      </c>
      <c r="E65" s="3">
        <v>5.0010000000000006E-2</v>
      </c>
      <c r="F65" s="3">
        <v>6.0010000000000001E-2</v>
      </c>
      <c r="G65" s="3">
        <v>6.5009999999999998E-2</v>
      </c>
      <c r="H65" s="3">
        <v>7.0010000000000003E-2</v>
      </c>
      <c r="I65" s="3">
        <v>7.5009999999999993E-2</v>
      </c>
      <c r="J65" s="3">
        <v>8.0009999999999998E-2</v>
      </c>
      <c r="K65" s="3">
        <v>8.5010000000000002E-2</v>
      </c>
      <c r="L65" s="3">
        <v>9.0009999999999993E-2</v>
      </c>
      <c r="M65" s="3">
        <v>9.5009999999999997E-2</v>
      </c>
      <c r="N65" s="3">
        <v>0.10001</v>
      </c>
      <c r="O65" s="3">
        <v>0.10500999999999999</v>
      </c>
      <c r="P65" s="3">
        <v>0.11001</v>
      </c>
      <c r="Q65" s="3">
        <v>0.13001000000000001</v>
      </c>
      <c r="BT65" s="6">
        <v>2.0464999999999999E-4</v>
      </c>
      <c r="BU65" s="6">
        <v>2.9409E-4</v>
      </c>
      <c r="BV65" s="6">
        <v>3.6456999999999999E-4</v>
      </c>
      <c r="BW65" s="6">
        <v>4.2634999999999998E-4</v>
      </c>
      <c r="BX65" s="6">
        <v>6.7781000000000004E-4</v>
      </c>
      <c r="BY65" s="6">
        <v>7.3364999999999997E-4</v>
      </c>
      <c r="BZ65" s="6">
        <v>8.7014000000000004E-4</v>
      </c>
      <c r="CA65" s="6">
        <v>9.5856999999999995E-4</v>
      </c>
      <c r="CB65" s="6">
        <v>1.1187899999999999E-3</v>
      </c>
      <c r="CC65" s="6">
        <v>1.2403399999999999E-3</v>
      </c>
      <c r="CD65" s="6">
        <v>1.5138199999999999E-3</v>
      </c>
      <c r="CE65" s="6">
        <v>1.5655000000000001E-3</v>
      </c>
      <c r="CF65" s="6">
        <v>1.69349E-3</v>
      </c>
      <c r="CG65" s="6">
        <v>1.8362599999999999E-3</v>
      </c>
      <c r="CH65" s="6">
        <v>2.18579E-3</v>
      </c>
      <c r="CI65" s="6">
        <v>2.7743500000000001E-3</v>
      </c>
    </row>
    <row r="66" spans="1:90" s="1" customFormat="1">
      <c r="A66" s="34" t="s">
        <v>220</v>
      </c>
      <c r="B66" s="1" t="s">
        <v>176</v>
      </c>
      <c r="C66" s="1" t="s">
        <v>169</v>
      </c>
      <c r="D66" s="1" t="s">
        <v>170</v>
      </c>
      <c r="E66" s="1" t="s">
        <v>172</v>
      </c>
      <c r="BT66" s="1">
        <v>3.8905E-4</v>
      </c>
      <c r="BU66" s="1">
        <v>7.7809999999999999E-4</v>
      </c>
      <c r="BV66" s="1">
        <v>1.3616800000000001E-3</v>
      </c>
      <c r="BW66" s="1">
        <v>2.01009E-3</v>
      </c>
    </row>
    <row r="67" spans="1:90" s="1" customFormat="1">
      <c r="A67" s="34" t="s">
        <v>221</v>
      </c>
      <c r="B67" s="1" t="s">
        <v>151</v>
      </c>
      <c r="C67" s="1" t="s">
        <v>194</v>
      </c>
      <c r="D67" s="1" t="s">
        <v>191</v>
      </c>
      <c r="E67" s="1" t="s">
        <v>192</v>
      </c>
      <c r="F67" s="1" t="s">
        <v>195</v>
      </c>
      <c r="BT67" s="1">
        <v>2.7653999999999998E-4</v>
      </c>
      <c r="BU67" s="1">
        <v>5.3857000000000004E-4</v>
      </c>
      <c r="BV67" s="1">
        <v>9.5706999999999997E-4</v>
      </c>
      <c r="BW67" s="1">
        <v>1.4675199999999999E-3</v>
      </c>
      <c r="BX67" s="1">
        <v>2.90778E-3</v>
      </c>
    </row>
    <row r="68" spans="1:90" s="1" customFormat="1">
      <c r="A68" s="34" t="s">
        <v>222</v>
      </c>
      <c r="B68" s="1" t="s">
        <v>151</v>
      </c>
      <c r="C68" s="1" t="s">
        <v>155</v>
      </c>
      <c r="D68" s="1" t="s">
        <v>191</v>
      </c>
      <c r="E68" s="1" t="s">
        <v>192</v>
      </c>
      <c r="BT68" s="1">
        <v>3.3299000000000002E-4</v>
      </c>
      <c r="BU68" s="1">
        <v>4.4340999999999998E-4</v>
      </c>
      <c r="BV68" s="1">
        <v>9.8392000000000011E-4</v>
      </c>
      <c r="BW68" s="1">
        <v>1.4768299999999999E-3</v>
      </c>
    </row>
    <row r="69" spans="1:90" s="1" customFormat="1">
      <c r="A69" s="35" t="s">
        <v>216</v>
      </c>
      <c r="B69" s="1" t="s">
        <v>149</v>
      </c>
      <c r="C69" s="1" t="s">
        <v>176</v>
      </c>
      <c r="D69" s="1" t="s">
        <v>196</v>
      </c>
      <c r="E69" s="1" t="s">
        <v>197</v>
      </c>
      <c r="F69" s="1" t="s">
        <v>194</v>
      </c>
      <c r="G69" s="1" t="s">
        <v>190</v>
      </c>
      <c r="H69" s="1" t="s">
        <v>169</v>
      </c>
      <c r="I69" s="1" t="s">
        <v>198</v>
      </c>
      <c r="J69" s="1" t="s">
        <v>161</v>
      </c>
      <c r="K69" s="1" t="s">
        <v>163</v>
      </c>
      <c r="L69" s="1" t="s">
        <v>199</v>
      </c>
      <c r="M69" s="1" t="s">
        <v>200</v>
      </c>
      <c r="N69" s="1" t="s">
        <v>174</v>
      </c>
      <c r="BT69" s="1">
        <v>1.6294000000000001E-4</v>
      </c>
      <c r="BU69" s="1">
        <v>3.3285999999999998E-4</v>
      </c>
      <c r="BV69" s="1">
        <v>3.7283999999999999E-4</v>
      </c>
      <c r="BW69" s="1">
        <v>4.5956000000000002E-4</v>
      </c>
      <c r="BX69" s="1">
        <v>5.5712000000000003E-4</v>
      </c>
      <c r="BY69" s="1">
        <v>6.8278000000000002E-4</v>
      </c>
      <c r="BZ69" s="1">
        <v>7.4284000000000004E-4</v>
      </c>
      <c r="CA69" s="1">
        <v>1.0872E-3</v>
      </c>
      <c r="CB69" s="1">
        <v>1.3665400000000001E-3</v>
      </c>
      <c r="CC69" s="1">
        <v>1.91153E-3</v>
      </c>
      <c r="CD69" s="1">
        <v>2.06683E-3</v>
      </c>
      <c r="CE69" s="1">
        <v>2.2074E-3</v>
      </c>
      <c r="CF69" s="1">
        <v>3.1939400000000001E-3</v>
      </c>
    </row>
    <row r="70" spans="1:90" s="1" customFormat="1">
      <c r="A70" s="35" t="s">
        <v>202</v>
      </c>
      <c r="B70" s="1" t="s">
        <v>196</v>
      </c>
      <c r="C70" s="1" t="s">
        <v>190</v>
      </c>
      <c r="D70" s="1" t="s">
        <v>161</v>
      </c>
      <c r="E70" s="1" t="s">
        <v>200</v>
      </c>
      <c r="BT70" s="1">
        <v>4.5344999999999999E-4</v>
      </c>
      <c r="BU70" s="1">
        <v>6.9298000000000005E-4</v>
      </c>
      <c r="BV70" s="1">
        <v>1.2091000000000001E-3</v>
      </c>
      <c r="BW70" s="1">
        <v>1.69724E-3</v>
      </c>
    </row>
    <row r="71" spans="1:90" s="1" customFormat="1">
      <c r="A71" s="35" t="s">
        <v>201</v>
      </c>
      <c r="B71" s="1" t="s">
        <v>196</v>
      </c>
      <c r="C71" s="1" t="s">
        <v>190</v>
      </c>
      <c r="D71" s="1" t="s">
        <v>161</v>
      </c>
      <c r="E71" s="1" t="s">
        <v>200</v>
      </c>
      <c r="BT71" s="1">
        <v>4.7963999999999998E-4</v>
      </c>
      <c r="BU71" s="1">
        <v>7.2449000000000005E-4</v>
      </c>
      <c r="BV71" s="1">
        <v>1.25724E-3</v>
      </c>
      <c r="BW71" s="1">
        <v>2.2487100000000001E-3</v>
      </c>
    </row>
    <row r="72" spans="1:90" s="1" customFormat="1">
      <c r="A72" s="35" t="s">
        <v>218</v>
      </c>
      <c r="B72" s="1" t="s">
        <v>188</v>
      </c>
      <c r="C72" s="1" t="s">
        <v>176</v>
      </c>
      <c r="D72" s="1" t="s">
        <v>177</v>
      </c>
      <c r="E72" s="1" t="s">
        <v>168</v>
      </c>
      <c r="F72" s="1" t="s">
        <v>169</v>
      </c>
      <c r="G72" s="1" t="s">
        <v>158</v>
      </c>
      <c r="H72" s="1" t="s">
        <v>159</v>
      </c>
      <c r="I72" s="1" t="s">
        <v>170</v>
      </c>
      <c r="J72" s="1" t="s">
        <v>162</v>
      </c>
      <c r="K72" s="1" t="s">
        <v>178</v>
      </c>
      <c r="L72" s="1" t="s">
        <v>172</v>
      </c>
      <c r="M72" s="1" t="s">
        <v>167</v>
      </c>
      <c r="BT72" s="1">
        <v>1.6859000000000001E-4</v>
      </c>
      <c r="BU72" s="1">
        <v>3.6099999999999999E-4</v>
      </c>
      <c r="BV72" s="1">
        <v>5.9573000000000004E-4</v>
      </c>
      <c r="BW72" s="1">
        <v>7.2062000000000005E-4</v>
      </c>
      <c r="BX72" s="1">
        <v>7.8578999999999997E-4</v>
      </c>
      <c r="BY72" s="1">
        <v>9.6566000000000002E-4</v>
      </c>
      <c r="BZ72" s="1">
        <v>1.0634100000000001E-3</v>
      </c>
      <c r="CA72" s="1">
        <v>1.4152500000000001E-3</v>
      </c>
      <c r="CB72" s="1">
        <v>1.5707900000000001E-3</v>
      </c>
      <c r="CC72" s="1">
        <v>1.8070600000000001E-3</v>
      </c>
      <c r="CD72" s="1">
        <v>2.2179999999999999E-3</v>
      </c>
      <c r="CE72" s="1">
        <v>3.01768E-3</v>
      </c>
    </row>
    <row r="73" spans="1:90" s="1" customFormat="1">
      <c r="A73" s="35" t="s">
        <v>203</v>
      </c>
      <c r="B73" s="1" t="s">
        <v>176</v>
      </c>
      <c r="C73" s="1" t="s">
        <v>168</v>
      </c>
      <c r="D73" s="1" t="s">
        <v>159</v>
      </c>
      <c r="E73" s="1" t="s">
        <v>178</v>
      </c>
      <c r="BT73" s="1">
        <v>4.1594000000000001E-4</v>
      </c>
      <c r="BU73" s="1">
        <v>6.6346000000000005E-4</v>
      </c>
      <c r="BV73" s="1">
        <v>9.7375999999999995E-4</v>
      </c>
      <c r="BW73" s="1">
        <v>1.53294E-3</v>
      </c>
    </row>
    <row r="74" spans="1:90" s="1" customFormat="1">
      <c r="A74" s="35" t="s">
        <v>204</v>
      </c>
      <c r="B74" s="1" t="s">
        <v>188</v>
      </c>
      <c r="C74" s="1" t="s">
        <v>151</v>
      </c>
      <c r="D74" s="1" t="s">
        <v>152</v>
      </c>
      <c r="E74" s="1" t="s">
        <v>189</v>
      </c>
      <c r="F74" s="1" t="s">
        <v>155</v>
      </c>
      <c r="G74" s="1" t="s">
        <v>190</v>
      </c>
      <c r="H74" s="1" t="s">
        <v>191</v>
      </c>
      <c r="I74" s="1" t="s">
        <v>160</v>
      </c>
      <c r="J74" s="1" t="s">
        <v>161</v>
      </c>
      <c r="K74" s="1" t="s">
        <v>192</v>
      </c>
      <c r="L74" s="1" t="s">
        <v>164</v>
      </c>
      <c r="M74" s="1" t="s">
        <v>165</v>
      </c>
      <c r="N74" s="1" t="s">
        <v>193</v>
      </c>
      <c r="BT74" s="1">
        <v>1.6178000000000001E-4</v>
      </c>
      <c r="BU74" s="1">
        <v>3.2349000000000001E-4</v>
      </c>
      <c r="BV74" s="1">
        <v>3.7714999999999998E-4</v>
      </c>
      <c r="BW74" s="1">
        <v>5.6614999999999996E-4</v>
      </c>
      <c r="BX74" s="1">
        <v>6.4944999999999998E-4</v>
      </c>
      <c r="BY74" s="1">
        <v>7.5359999999999999E-4</v>
      </c>
      <c r="BZ74" s="1">
        <v>1.0849099999999999E-3</v>
      </c>
      <c r="CA74" s="1">
        <v>1.2308899999999999E-3</v>
      </c>
      <c r="CB74" s="1">
        <v>1.3025999999999999E-3</v>
      </c>
      <c r="CC74" s="1">
        <v>1.6858999999999999E-3</v>
      </c>
      <c r="CD74" s="1">
        <v>1.94575E-3</v>
      </c>
      <c r="CE74" s="1">
        <v>2.3650199999999998E-3</v>
      </c>
      <c r="CF74" s="1">
        <v>2.9799800000000001E-3</v>
      </c>
    </row>
    <row r="75" spans="1:90" s="1" customFormat="1">
      <c r="A75" s="35" t="s">
        <v>205</v>
      </c>
      <c r="B75" s="1" t="s">
        <v>151</v>
      </c>
      <c r="C75" s="1" t="s">
        <v>189</v>
      </c>
      <c r="D75" s="1" t="s">
        <v>191</v>
      </c>
      <c r="E75" s="1" t="s">
        <v>192</v>
      </c>
      <c r="BT75" s="1">
        <v>3.3069000000000002E-4</v>
      </c>
      <c r="BU75" s="1">
        <v>6.0117999999999999E-4</v>
      </c>
      <c r="BV75" s="1">
        <v>1.2860300000000001E-3</v>
      </c>
      <c r="BW75" s="1">
        <v>1.8372E-3</v>
      </c>
    </row>
    <row r="76" spans="1:90" s="1" customFormat="1">
      <c r="A76" s="35" t="s">
        <v>206</v>
      </c>
      <c r="B76" s="1" t="s">
        <v>149</v>
      </c>
      <c r="C76" s="1" t="s">
        <v>150</v>
      </c>
      <c r="D76" s="1" t="s">
        <v>151</v>
      </c>
      <c r="E76" s="1" t="s">
        <v>152</v>
      </c>
      <c r="F76" s="1" t="s">
        <v>153</v>
      </c>
      <c r="G76" s="1" t="s">
        <v>154</v>
      </c>
      <c r="H76" s="1" t="s">
        <v>155</v>
      </c>
      <c r="I76" s="1" t="s">
        <v>156</v>
      </c>
      <c r="J76" s="1" t="s">
        <v>157</v>
      </c>
      <c r="K76" s="1" t="s">
        <v>158</v>
      </c>
      <c r="L76" s="1" t="s">
        <v>159</v>
      </c>
      <c r="M76" s="1" t="s">
        <v>160</v>
      </c>
      <c r="N76" s="1" t="s">
        <v>161</v>
      </c>
      <c r="O76" s="1" t="s">
        <v>162</v>
      </c>
      <c r="P76" s="1" t="s">
        <v>163</v>
      </c>
      <c r="Q76" s="1" t="s">
        <v>164</v>
      </c>
      <c r="R76" s="1" t="s">
        <v>165</v>
      </c>
      <c r="S76" s="1" t="s">
        <v>166</v>
      </c>
      <c r="T76" s="1" t="s">
        <v>167</v>
      </c>
      <c r="BT76" s="1">
        <v>1.6212E-4</v>
      </c>
      <c r="BU76" s="1">
        <v>1.7301E-4</v>
      </c>
      <c r="BV76" s="1">
        <v>2.9171999999999998E-4</v>
      </c>
      <c r="BW76" s="1">
        <v>3.8523000000000002E-4</v>
      </c>
      <c r="BX76" s="1">
        <v>4.0243000000000001E-4</v>
      </c>
      <c r="BY76" s="1">
        <v>4.8386000000000002E-4</v>
      </c>
      <c r="BZ76" s="1">
        <v>5.9785999999999997E-4</v>
      </c>
      <c r="CA76" s="1">
        <v>7.7189999999999995E-4</v>
      </c>
      <c r="CB76" s="1">
        <v>8.2541999999999999E-4</v>
      </c>
      <c r="CC76" s="1">
        <v>9.5418E-4</v>
      </c>
      <c r="CD76" s="1">
        <v>1.0453400000000001E-3</v>
      </c>
      <c r="CE76" s="1">
        <v>1.1365100000000001E-3</v>
      </c>
      <c r="CF76" s="1">
        <v>1.29257E-3</v>
      </c>
      <c r="CG76" s="1">
        <v>1.36385E-3</v>
      </c>
      <c r="CH76" s="1">
        <v>1.81843E-3</v>
      </c>
      <c r="CI76" s="1">
        <v>2.00935E-3</v>
      </c>
      <c r="CJ76" s="1">
        <v>2.1455900000000002E-3</v>
      </c>
      <c r="CK76" s="1">
        <v>2.79247E-3</v>
      </c>
      <c r="CL76" s="1">
        <v>2.91823E-3</v>
      </c>
    </row>
    <row r="77" spans="1:90" s="1" customFormat="1">
      <c r="A77" s="35" t="s">
        <v>207</v>
      </c>
      <c r="B77" s="1" t="s">
        <v>151</v>
      </c>
      <c r="C77" s="1" t="s">
        <v>176</v>
      </c>
      <c r="D77" s="1" t="s">
        <v>177</v>
      </c>
      <c r="E77" s="1" t="s">
        <v>169</v>
      </c>
      <c r="F77" s="1" t="s">
        <v>159</v>
      </c>
      <c r="G77" s="1" t="s">
        <v>160</v>
      </c>
      <c r="H77" s="1" t="s">
        <v>170</v>
      </c>
      <c r="I77" s="1" t="s">
        <v>178</v>
      </c>
      <c r="J77" s="1" t="s">
        <v>171</v>
      </c>
      <c r="K77" s="1" t="s">
        <v>172</v>
      </c>
      <c r="BT77" s="1">
        <v>2.9308999999999997E-4</v>
      </c>
      <c r="BU77" s="1">
        <v>3.6274000000000001E-4</v>
      </c>
      <c r="BV77" s="1">
        <v>5.4476000000000004E-4</v>
      </c>
      <c r="BW77" s="1">
        <v>7.0297000000000003E-4</v>
      </c>
      <c r="BX77" s="1">
        <v>9.778199999999999E-4</v>
      </c>
      <c r="BY77" s="1">
        <v>1.10418E-3</v>
      </c>
      <c r="BZ77" s="1">
        <v>1.2730899999999999E-3</v>
      </c>
      <c r="CA77" s="1">
        <v>1.5396699999999999E-3</v>
      </c>
      <c r="CB77" s="1">
        <v>1.74643E-3</v>
      </c>
      <c r="CC77" s="1">
        <v>1.9214E-3</v>
      </c>
    </row>
    <row r="78" spans="1:90" s="1" customFormat="1">
      <c r="A78" s="35" t="s">
        <v>208</v>
      </c>
      <c r="B78" s="1" t="s">
        <v>150</v>
      </c>
      <c r="C78" s="1" t="s">
        <v>175</v>
      </c>
      <c r="D78" s="1" t="s">
        <v>151</v>
      </c>
      <c r="E78" s="1" t="s">
        <v>176</v>
      </c>
      <c r="F78" s="1" t="s">
        <v>177</v>
      </c>
      <c r="G78" s="1" t="s">
        <v>168</v>
      </c>
      <c r="H78" s="1" t="s">
        <v>169</v>
      </c>
      <c r="I78" s="1" t="s">
        <v>160</v>
      </c>
      <c r="J78" s="1" t="s">
        <v>170</v>
      </c>
      <c r="K78" s="1" t="s">
        <v>178</v>
      </c>
      <c r="L78" s="1" t="s">
        <v>171</v>
      </c>
      <c r="M78" s="1" t="s">
        <v>172</v>
      </c>
      <c r="N78" s="1" t="s">
        <v>167</v>
      </c>
      <c r="O78" s="1" t="s">
        <v>179</v>
      </c>
      <c r="BT78" s="1">
        <v>1.4882E-4</v>
      </c>
      <c r="BU78" s="1">
        <v>2.2588E-4</v>
      </c>
      <c r="BV78" s="1">
        <v>2.8882000000000002E-4</v>
      </c>
      <c r="BW78" s="1">
        <v>3.9303E-4</v>
      </c>
      <c r="BX78" s="1">
        <v>4.8831000000000005E-4</v>
      </c>
      <c r="BY78" s="1">
        <v>6.4822999999999997E-4</v>
      </c>
      <c r="BZ78" s="1">
        <v>7.3558E-4</v>
      </c>
      <c r="CA78" s="1">
        <v>1.1323500000000001E-3</v>
      </c>
      <c r="CB78" s="1">
        <v>1.35735E-3</v>
      </c>
      <c r="CC78" s="1">
        <v>1.6952899999999999E-3</v>
      </c>
      <c r="CD78" s="1">
        <v>1.8372E-3</v>
      </c>
      <c r="CE78" s="1">
        <v>1.87199E-3</v>
      </c>
      <c r="CF78" s="1">
        <v>2.4021099999999998E-3</v>
      </c>
      <c r="CG78" s="1">
        <v>2.7660100000000002E-3</v>
      </c>
    </row>
    <row r="79" spans="1:90" s="1" customFormat="1">
      <c r="A79" s="35" t="s">
        <v>214</v>
      </c>
      <c r="B79" s="1" t="s">
        <v>168</v>
      </c>
      <c r="C79" s="1" t="s">
        <v>169</v>
      </c>
      <c r="D79" s="1" t="s">
        <v>160</v>
      </c>
      <c r="E79" s="1" t="s">
        <v>170</v>
      </c>
      <c r="F79" s="1" t="s">
        <v>171</v>
      </c>
      <c r="G79" s="1" t="s">
        <v>172</v>
      </c>
      <c r="H79" s="1" t="s">
        <v>173</v>
      </c>
      <c r="I79" s="1" t="s">
        <v>174</v>
      </c>
      <c r="BT79" s="1">
        <v>6.4840999999999998E-4</v>
      </c>
      <c r="BU79" s="1">
        <v>7.2849000000000004E-4</v>
      </c>
      <c r="BV79" s="1">
        <v>1.1029600000000001E-3</v>
      </c>
      <c r="BW79" s="1">
        <v>1.22664E-3</v>
      </c>
      <c r="BX79" s="1">
        <v>1.6826499999999999E-3</v>
      </c>
      <c r="BY79" s="1">
        <v>1.8755099999999999E-3</v>
      </c>
      <c r="BZ79" s="1">
        <v>2.7290299999999999E-3</v>
      </c>
      <c r="CA79" s="1">
        <v>3.04755E-3</v>
      </c>
    </row>
    <row r="80" spans="1:90" s="1" customFormat="1">
      <c r="A80" s="35" t="s">
        <v>215</v>
      </c>
      <c r="B80" s="1" t="s">
        <v>151</v>
      </c>
      <c r="C80" s="1" t="s">
        <v>176</v>
      </c>
      <c r="D80" s="1" t="s">
        <v>177</v>
      </c>
      <c r="E80" s="1" t="s">
        <v>169</v>
      </c>
      <c r="F80" s="1" t="s">
        <v>159</v>
      </c>
      <c r="G80" s="1" t="s">
        <v>160</v>
      </c>
      <c r="H80" s="1" t="s">
        <v>170</v>
      </c>
      <c r="I80" s="1" t="s">
        <v>178</v>
      </c>
      <c r="J80" s="1" t="s">
        <v>171</v>
      </c>
      <c r="K80" s="1" t="s">
        <v>172</v>
      </c>
      <c r="BT80" s="1">
        <v>2.8554999999999997E-4</v>
      </c>
      <c r="BU80" s="1">
        <v>3.5533E-4</v>
      </c>
      <c r="BV80" s="1">
        <v>5.2932000000000001E-4</v>
      </c>
      <c r="BW80" s="1">
        <v>6.7117999999999995E-4</v>
      </c>
      <c r="BX80" s="1">
        <v>9.7717000000000008E-4</v>
      </c>
      <c r="BY80" s="1">
        <v>1.0794699999999999E-3</v>
      </c>
      <c r="BZ80" s="1">
        <v>1.29817E-3</v>
      </c>
      <c r="CA80" s="1">
        <v>1.5367499999999999E-3</v>
      </c>
      <c r="CB80" s="1">
        <v>1.6770699999999999E-3</v>
      </c>
      <c r="CC80" s="1">
        <v>1.8820200000000001E-3</v>
      </c>
    </row>
    <row r="81" spans="1:103" s="1" customFormat="1">
      <c r="A81" s="35" t="s">
        <v>209</v>
      </c>
      <c r="B81" s="1" t="s">
        <v>151</v>
      </c>
      <c r="C81" s="1" t="s">
        <v>152</v>
      </c>
      <c r="D81" s="1" t="s">
        <v>155</v>
      </c>
      <c r="E81" s="1" t="s">
        <v>156</v>
      </c>
      <c r="F81" s="1" t="s">
        <v>160</v>
      </c>
      <c r="G81" s="1" t="s">
        <v>161</v>
      </c>
      <c r="H81" s="1" t="s">
        <v>164</v>
      </c>
      <c r="I81" s="1" t="s">
        <v>165</v>
      </c>
      <c r="J81" s="1" t="s">
        <v>187</v>
      </c>
      <c r="BT81" s="1">
        <v>2.9757999999999998E-4</v>
      </c>
      <c r="BU81" s="1">
        <v>3.4672000000000001E-4</v>
      </c>
      <c r="BV81" s="1">
        <v>6.1412000000000001E-4</v>
      </c>
      <c r="BW81" s="1">
        <v>7.4072999999999999E-4</v>
      </c>
      <c r="BX81" s="1">
        <v>1.1609299999999999E-3</v>
      </c>
      <c r="BY81" s="1">
        <v>1.3067300000000001E-3</v>
      </c>
      <c r="BZ81" s="1">
        <v>1.8752599999999999E-3</v>
      </c>
      <c r="CA81" s="1">
        <v>2.0252199999999999E-3</v>
      </c>
      <c r="CB81" s="1">
        <v>3.7276800000000001E-3</v>
      </c>
    </row>
    <row r="82" spans="1:103" s="1" customFormat="1">
      <c r="A82" s="35" t="s">
        <v>211</v>
      </c>
      <c r="B82" s="1" t="s">
        <v>150</v>
      </c>
      <c r="C82" s="1" t="s">
        <v>151</v>
      </c>
      <c r="D82" s="1" t="s">
        <v>176</v>
      </c>
      <c r="E82" s="1" t="s">
        <v>154</v>
      </c>
      <c r="F82" s="1" t="s">
        <v>177</v>
      </c>
      <c r="G82" s="1" t="s">
        <v>169</v>
      </c>
      <c r="H82" s="1" t="s">
        <v>158</v>
      </c>
      <c r="I82" s="1" t="s">
        <v>159</v>
      </c>
      <c r="J82" s="1" t="s">
        <v>160</v>
      </c>
      <c r="K82" s="1" t="s">
        <v>170</v>
      </c>
      <c r="L82" s="1" t="s">
        <v>162</v>
      </c>
      <c r="M82" s="1" t="s">
        <v>178</v>
      </c>
      <c r="N82" s="1" t="s">
        <v>171</v>
      </c>
      <c r="O82" s="1" t="s">
        <v>172</v>
      </c>
      <c r="BT82" s="1">
        <v>1.7946999999999999E-4</v>
      </c>
      <c r="BU82" s="1">
        <v>3.1887000000000001E-4</v>
      </c>
      <c r="BV82" s="1">
        <v>4.1633000000000002E-4</v>
      </c>
      <c r="BW82" s="1">
        <v>4.7322999999999999E-4</v>
      </c>
      <c r="BX82" s="1">
        <v>5.7105000000000003E-4</v>
      </c>
      <c r="BY82" s="1">
        <v>8.0787999999999997E-4</v>
      </c>
      <c r="BZ82" s="1">
        <v>9.1865999999999996E-4</v>
      </c>
      <c r="CA82" s="1">
        <v>1.0453400000000001E-3</v>
      </c>
      <c r="CB82" s="1">
        <v>1.3165900000000001E-3</v>
      </c>
      <c r="CC82" s="1">
        <v>1.4109299999999999E-3</v>
      </c>
      <c r="CD82" s="1">
        <v>1.5548700000000001E-3</v>
      </c>
      <c r="CE82" s="1">
        <v>1.7813900000000001E-3</v>
      </c>
      <c r="CF82" s="1">
        <v>1.9345600000000001E-3</v>
      </c>
      <c r="CG82" s="1">
        <v>2.1449400000000001E-3</v>
      </c>
    </row>
    <row r="83" spans="1:103" s="1" customFormat="1">
      <c r="A83" s="35" t="s">
        <v>210</v>
      </c>
      <c r="B83" s="1" t="s">
        <v>181</v>
      </c>
      <c r="C83" s="1" t="s">
        <v>182</v>
      </c>
      <c r="D83" s="1" t="s">
        <v>182</v>
      </c>
      <c r="E83" s="1" t="s">
        <v>183</v>
      </c>
      <c r="F83" s="1" t="s">
        <v>150</v>
      </c>
      <c r="G83" s="1" t="s">
        <v>175</v>
      </c>
      <c r="H83" s="1" t="s">
        <v>151</v>
      </c>
      <c r="I83" s="1" t="s">
        <v>176</v>
      </c>
      <c r="J83" s="1" t="s">
        <v>154</v>
      </c>
      <c r="K83" s="1" t="s">
        <v>177</v>
      </c>
      <c r="L83" s="1" t="s">
        <v>168</v>
      </c>
      <c r="M83" s="1" t="s">
        <v>169</v>
      </c>
      <c r="N83" s="1" t="s">
        <v>158</v>
      </c>
      <c r="O83" s="1" t="s">
        <v>159</v>
      </c>
      <c r="P83" s="1" t="s">
        <v>160</v>
      </c>
      <c r="Q83" s="1" t="s">
        <v>170</v>
      </c>
      <c r="R83" s="1" t="s">
        <v>178</v>
      </c>
      <c r="S83" s="1" t="s">
        <v>171</v>
      </c>
      <c r="T83" s="1" t="s">
        <v>172</v>
      </c>
      <c r="U83" s="1" t="s">
        <v>184</v>
      </c>
      <c r="V83" s="1" t="s">
        <v>185</v>
      </c>
      <c r="W83" s="1" t="s">
        <v>186</v>
      </c>
      <c r="X83" s="1" t="s">
        <v>173</v>
      </c>
      <c r="Y83" s="1" t="s">
        <v>167</v>
      </c>
      <c r="Z83" s="1" t="s">
        <v>187</v>
      </c>
      <c r="BT83" s="1">
        <v>7.2700000000000005E-5</v>
      </c>
      <c r="BU83" s="1">
        <v>8.4099999999999998E-5</v>
      </c>
      <c r="BV83" s="1">
        <v>9.7260000000000001E-5</v>
      </c>
      <c r="BW83" s="1">
        <v>1.4276999999999999E-4</v>
      </c>
      <c r="BX83" s="1">
        <v>1.8173000000000001E-4</v>
      </c>
      <c r="BY83" s="1">
        <v>2.2576000000000001E-4</v>
      </c>
      <c r="BZ83" s="1">
        <v>2.9253999999999999E-4</v>
      </c>
      <c r="CA83" s="1">
        <v>3.9025000000000003E-4</v>
      </c>
      <c r="CB83" s="1">
        <v>4.4865999999999998E-4</v>
      </c>
      <c r="CC83" s="1">
        <v>5.4648999999999995E-4</v>
      </c>
      <c r="CD83" s="1">
        <v>6.5430999999999996E-4</v>
      </c>
      <c r="CE83" s="1">
        <v>7.7758000000000005E-4</v>
      </c>
      <c r="CF83" s="1">
        <v>8.7142999999999997E-4</v>
      </c>
      <c r="CG83" s="1">
        <v>9.9196000000000006E-4</v>
      </c>
      <c r="CH83" s="1">
        <v>1.24296E-3</v>
      </c>
      <c r="CI83" s="1">
        <v>1.3644099999999999E-3</v>
      </c>
      <c r="CJ83" s="1">
        <v>1.7765700000000001E-3</v>
      </c>
      <c r="CK83" s="1">
        <v>1.86258E-3</v>
      </c>
      <c r="CL83" s="1">
        <v>2.0788400000000002E-3</v>
      </c>
      <c r="CM83" s="1">
        <v>2.46386E-3</v>
      </c>
      <c r="CN83" s="1">
        <v>2.4180600000000001E-3</v>
      </c>
      <c r="CO83" s="1">
        <v>2.7427599999999999E-3</v>
      </c>
      <c r="CP83" s="1">
        <v>3.0317299999999998E-3</v>
      </c>
      <c r="CQ83" s="1">
        <v>2.9616899999999999E-3</v>
      </c>
      <c r="CR83" s="1">
        <v>3.3801199999999999E-3</v>
      </c>
    </row>
    <row r="84" spans="1:103" s="1" customFormat="1">
      <c r="A84" s="35" t="s">
        <v>212</v>
      </c>
      <c r="B84" s="1" t="s">
        <v>176</v>
      </c>
      <c r="C84" s="1" t="s">
        <v>169</v>
      </c>
      <c r="D84" s="1" t="s">
        <v>160</v>
      </c>
      <c r="E84" s="1" t="s">
        <v>170</v>
      </c>
      <c r="F84" s="1" t="s">
        <v>171</v>
      </c>
      <c r="G84" s="1" t="s">
        <v>172</v>
      </c>
      <c r="BT84" s="1">
        <v>4.1106999999999998E-4</v>
      </c>
      <c r="BU84" s="1">
        <v>6.4630000000000004E-4</v>
      </c>
      <c r="BV84" s="1">
        <v>1.10995E-3</v>
      </c>
      <c r="BW84" s="1">
        <v>1.2438099999999999E-3</v>
      </c>
      <c r="BX84" s="1">
        <v>1.6983199999999999E-3</v>
      </c>
      <c r="BY84" s="1">
        <v>1.8169900000000001E-3</v>
      </c>
    </row>
    <row r="85" spans="1:103" s="1" customFormat="1">
      <c r="A85" s="35" t="s">
        <v>213</v>
      </c>
      <c r="B85" s="1" t="s">
        <v>176</v>
      </c>
      <c r="C85" s="1" t="s">
        <v>154</v>
      </c>
      <c r="D85" s="1" t="s">
        <v>168</v>
      </c>
      <c r="E85" s="1" t="s">
        <v>158</v>
      </c>
      <c r="F85" s="1" t="s">
        <v>159</v>
      </c>
      <c r="G85" s="1" t="s">
        <v>162</v>
      </c>
      <c r="H85" s="1" t="s">
        <v>178</v>
      </c>
      <c r="I85" s="1" t="s">
        <v>180</v>
      </c>
      <c r="BT85" s="1">
        <v>4.1435000000000002E-4</v>
      </c>
      <c r="BU85" s="1">
        <v>4.7666000000000001E-4</v>
      </c>
      <c r="BV85" s="1">
        <v>6.6894999999999997E-4</v>
      </c>
      <c r="BW85" s="1">
        <v>8.8007999999999999E-4</v>
      </c>
      <c r="BX85" s="1">
        <v>9.936700000000001E-4</v>
      </c>
      <c r="BY85" s="1">
        <v>1.47901E-3</v>
      </c>
      <c r="BZ85" s="1">
        <v>1.6231100000000001E-3</v>
      </c>
      <c r="CA85" s="1">
        <v>2.08113E-3</v>
      </c>
    </row>
    <row r="86" spans="1:103" s="1" customFormat="1">
      <c r="A86" s="35" t="s">
        <v>217</v>
      </c>
      <c r="B86" s="1" t="s">
        <v>154</v>
      </c>
      <c r="C86" s="1" t="s">
        <v>158</v>
      </c>
      <c r="D86" s="1" t="s">
        <v>162</v>
      </c>
      <c r="E86" s="1" t="s">
        <v>172</v>
      </c>
      <c r="F86" s="1" t="s">
        <v>173</v>
      </c>
      <c r="BT86" s="1">
        <v>3.5662999999999998E-4</v>
      </c>
      <c r="BU86" s="1">
        <v>7.4452000000000003E-4</v>
      </c>
      <c r="BV86" s="1">
        <v>1.2319900000000001E-3</v>
      </c>
      <c r="BW86" s="1">
        <v>1.6858800000000001E-3</v>
      </c>
      <c r="BX86" s="1">
        <v>2.2694E-3</v>
      </c>
    </row>
    <row r="87" spans="1:103">
      <c r="A87" s="33" t="s">
        <v>219</v>
      </c>
      <c r="B87" s="3">
        <v>3.0009999999999998E-2</v>
      </c>
      <c r="C87" s="3">
        <v>4.0010000000000004E-2</v>
      </c>
      <c r="D87" s="3">
        <v>4.5010000000000001E-2</v>
      </c>
      <c r="E87" s="3">
        <v>5.0010000000000006E-2</v>
      </c>
      <c r="F87" s="3">
        <v>5.5010000000000003E-2</v>
      </c>
      <c r="G87" s="3">
        <v>6.5009999999999998E-2</v>
      </c>
      <c r="H87" s="3">
        <v>7.0010000000000003E-2</v>
      </c>
      <c r="I87" s="3">
        <v>7.5009999999999993E-2</v>
      </c>
      <c r="J87" s="3">
        <v>8.0009999999999998E-2</v>
      </c>
      <c r="K87" s="3">
        <v>8.5010000000000002E-2</v>
      </c>
      <c r="L87" s="3">
        <v>9.0009999999999993E-2</v>
      </c>
      <c r="M87" s="3">
        <v>9.5009999999999997E-2</v>
      </c>
      <c r="N87" s="3">
        <v>0.10001</v>
      </c>
      <c r="O87" s="3">
        <v>0.10500999999999999</v>
      </c>
      <c r="P87" s="3">
        <v>0.11001</v>
      </c>
      <c r="Q87" s="3">
        <v>0.11501</v>
      </c>
      <c r="R87" s="3">
        <v>0.12000999999999999</v>
      </c>
      <c r="S87" s="3">
        <v>0.12601000000000001</v>
      </c>
      <c r="T87" s="3">
        <v>0.13001000000000001</v>
      </c>
      <c r="U87" s="3">
        <v>0.13501000000000002</v>
      </c>
      <c r="V87" s="3">
        <v>0.14001000000000002</v>
      </c>
      <c r="W87" s="3">
        <v>0.14501</v>
      </c>
      <c r="BT87" s="1">
        <v>1.8403447299246244E-4</v>
      </c>
      <c r="BU87" s="1">
        <v>3.2133365161432899E-4</v>
      </c>
      <c r="BV87" s="1">
        <v>4.0370556351450342E-4</v>
      </c>
      <c r="BW87" s="1">
        <v>4.9513376142647626E-4</v>
      </c>
      <c r="BX87" s="1">
        <v>5.9555914405796549E-4</v>
      </c>
      <c r="BY87" s="1">
        <v>8.2319392120004404E-4</v>
      </c>
      <c r="BZ87" s="1">
        <v>9.5031100904449683E-4</v>
      </c>
      <c r="CA87" s="1">
        <v>1.0862392287756158E-3</v>
      </c>
      <c r="CB87" s="1">
        <v>1.2309409242242224E-3</v>
      </c>
      <c r="CC87" s="1">
        <v>1.384381019482537E-3</v>
      </c>
      <c r="CD87" s="1">
        <v>1.5465266961390122E-3</v>
      </c>
      <c r="CE87" s="1">
        <v>1.7173471270842382E-3</v>
      </c>
      <c r="CF87" s="1">
        <v>1.8968132544377881E-3</v>
      </c>
      <c r="CG87" s="1">
        <v>2.0848976023870483E-3</v>
      </c>
      <c r="CH87" s="1">
        <v>2.2815741180086122E-3</v>
      </c>
      <c r="CI87" s="1">
        <v>2.4868180347778009E-3</v>
      </c>
      <c r="CJ87" s="1">
        <v>2.7006057546652552E-3</v>
      </c>
      <c r="CK87" s="1">
        <v>2.9683971831464869E-3</v>
      </c>
      <c r="CL87" s="1">
        <v>3.1537234517786694E-3</v>
      </c>
      <c r="CM87" s="1">
        <v>3.3930112146857054E-3</v>
      </c>
      <c r="CN87" s="1">
        <v>3.6407582033239879E-3</v>
      </c>
      <c r="CO87" s="1">
        <v>3.8969453521550687E-3</v>
      </c>
    </row>
    <row r="88" spans="1:103">
      <c r="A88" s="33" t="s">
        <v>219</v>
      </c>
      <c r="B88" s="3">
        <v>1.8009999999999998E-2</v>
      </c>
      <c r="C88" s="3">
        <v>2.001E-2</v>
      </c>
      <c r="D88" s="3">
        <v>2.001E-2</v>
      </c>
      <c r="E88" s="3">
        <v>2.5010000000000001E-2</v>
      </c>
      <c r="F88" s="3">
        <v>3.0009999999999998E-2</v>
      </c>
      <c r="G88" s="3">
        <v>3.5010000000000006E-2</v>
      </c>
      <c r="H88" s="3">
        <v>4.0010000000000004E-2</v>
      </c>
      <c r="I88" s="3">
        <v>4.5010000000000001E-2</v>
      </c>
      <c r="J88" s="3">
        <v>5.0010000000000006E-2</v>
      </c>
      <c r="K88" s="3">
        <v>5.5010000000000003E-2</v>
      </c>
      <c r="L88" s="3">
        <v>6.0010000000000001E-2</v>
      </c>
      <c r="M88" s="3">
        <v>6.5009999999999998E-2</v>
      </c>
      <c r="N88" s="3">
        <v>7.0010000000000003E-2</v>
      </c>
      <c r="O88" s="3">
        <v>7.5009999999999993E-2</v>
      </c>
      <c r="P88" s="3">
        <v>8.0009999999999998E-2</v>
      </c>
      <c r="Q88" s="3">
        <v>8.5010000000000002E-2</v>
      </c>
      <c r="R88" s="3">
        <v>9.0009999999999993E-2</v>
      </c>
      <c r="S88" s="3">
        <v>9.5009999999999997E-2</v>
      </c>
      <c r="T88" s="3">
        <v>0.10001</v>
      </c>
      <c r="U88" s="3">
        <v>0.10500999999999999</v>
      </c>
      <c r="V88" s="3">
        <v>0.11101</v>
      </c>
      <c r="W88" s="3">
        <v>0.11601</v>
      </c>
      <c r="X88" s="3">
        <v>0.12100999999999999</v>
      </c>
      <c r="Y88" s="3">
        <v>0.12501000000000001</v>
      </c>
      <c r="Z88" s="3">
        <v>0.13101000000000002</v>
      </c>
      <c r="AA88" s="3">
        <v>0.13601000000000002</v>
      </c>
      <c r="BT88" s="1">
        <v>6.8414882179925707E-5</v>
      </c>
      <c r="BU88" s="1">
        <v>8.3903553585829452E-5</v>
      </c>
      <c r="BV88" s="1">
        <v>8.3903553585829452E-5</v>
      </c>
      <c r="BW88" s="1">
        <v>1.2927204882231855E-4</v>
      </c>
      <c r="BX88" s="1">
        <v>1.8403447299246244E-4</v>
      </c>
      <c r="BY88" s="1">
        <v>2.4808458661990514E-4</v>
      </c>
      <c r="BZ88" s="1">
        <v>3.2133365161432899E-4</v>
      </c>
      <c r="CA88" s="1">
        <v>4.0370556351450342E-4</v>
      </c>
      <c r="CB88" s="1">
        <v>4.9513376142647626E-4</v>
      </c>
      <c r="CC88" s="1">
        <v>5.9555914405796549E-4</v>
      </c>
      <c r="CD88" s="1">
        <v>7.0492859817058214E-4</v>
      </c>
      <c r="CE88" s="1">
        <v>8.2319392120004404E-4</v>
      </c>
      <c r="CF88" s="1">
        <v>9.5031100904449683E-4</v>
      </c>
      <c r="CG88" s="1">
        <v>1.0862392287756158E-3</v>
      </c>
      <c r="CH88" s="1">
        <v>1.2309409242242224E-3</v>
      </c>
      <c r="CI88" s="1">
        <v>1.384381019482537E-3</v>
      </c>
      <c r="CJ88" s="1">
        <v>1.5465266961390122E-3</v>
      </c>
      <c r="CK88" s="1">
        <v>1.7173471270842382E-3</v>
      </c>
      <c r="CL88" s="1">
        <v>1.8968132544377881E-3</v>
      </c>
      <c r="CM88" s="1">
        <v>2.0848976023870483E-3</v>
      </c>
      <c r="CN88" s="1">
        <v>2.3219382805426355E-3</v>
      </c>
      <c r="CO88" s="1">
        <v>2.5288928102785483E-3</v>
      </c>
      <c r="CP88" s="1">
        <v>2.7443865544835243E-3</v>
      </c>
      <c r="CQ88" s="1">
        <v>2.9229147456043538E-3</v>
      </c>
      <c r="CR88" s="1">
        <v>3.2009033259150941E-3</v>
      </c>
      <c r="CS88" s="1">
        <v>3.4418844951055643E-3</v>
      </c>
    </row>
    <row r="89" spans="1:103">
      <c r="A89" s="33" t="s">
        <v>219</v>
      </c>
      <c r="B89" s="28">
        <v>0.05</v>
      </c>
      <c r="C89" s="28">
        <v>7.0000000000000007E-2</v>
      </c>
      <c r="D89" s="28">
        <v>0.09</v>
      </c>
      <c r="E89" s="28">
        <v>0.105</v>
      </c>
      <c r="F89" s="28">
        <v>0.125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BT89" s="29">
        <v>3.3593307421469462E-4</v>
      </c>
      <c r="BU89" s="29">
        <v>6.8550420071475696E-4</v>
      </c>
      <c r="BV89" s="29">
        <v>1.1678066428540128E-3</v>
      </c>
      <c r="BW89" s="29">
        <v>1.6191329921136663E-3</v>
      </c>
      <c r="BX89" s="29">
        <v>2.343110533703791E-3</v>
      </c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</row>
    <row r="90" spans="1:103">
      <c r="A90" s="33" t="s">
        <v>122</v>
      </c>
      <c r="B90" s="3">
        <v>1.8009999999999998E-2</v>
      </c>
      <c r="C90" s="3">
        <v>2.001E-2</v>
      </c>
      <c r="D90" s="3">
        <v>2.001E-2</v>
      </c>
      <c r="E90" s="3">
        <v>2.5010000000000001E-2</v>
      </c>
      <c r="F90" s="3">
        <v>3.0009999999999998E-2</v>
      </c>
      <c r="G90" s="3">
        <v>3.5010000000000006E-2</v>
      </c>
      <c r="H90" s="3">
        <v>4.0010000000000004E-2</v>
      </c>
      <c r="I90" s="3">
        <v>4.5010000000000001E-2</v>
      </c>
      <c r="J90" s="3">
        <v>5.0010000000000006E-2</v>
      </c>
      <c r="K90" s="3">
        <v>5.5010000000000003E-2</v>
      </c>
      <c r="L90" s="3">
        <v>6.0010000000000001E-2</v>
      </c>
      <c r="M90" s="3">
        <v>6.5009999999999998E-2</v>
      </c>
      <c r="N90" s="3">
        <v>7.0010000000000003E-2</v>
      </c>
      <c r="O90" s="3">
        <v>7.5009999999999993E-2</v>
      </c>
      <c r="P90" s="3">
        <v>8.0009999999999998E-2</v>
      </c>
      <c r="Q90" s="3">
        <v>8.5010000000000002E-2</v>
      </c>
      <c r="R90" s="3">
        <v>9.0009999999999993E-2</v>
      </c>
      <c r="S90" s="3">
        <v>9.5009999999999997E-2</v>
      </c>
      <c r="T90" s="3">
        <v>0.10001</v>
      </c>
      <c r="U90" s="3">
        <v>0.10500999999999999</v>
      </c>
      <c r="V90" s="3">
        <v>0.11001</v>
      </c>
      <c r="W90" s="3">
        <v>0.12000999999999999</v>
      </c>
      <c r="X90" s="3">
        <v>0.12501000000000001</v>
      </c>
      <c r="Y90" s="3">
        <v>0.13001000000000001</v>
      </c>
      <c r="Z90" s="3">
        <v>0.11501</v>
      </c>
      <c r="BT90" s="1">
        <v>6.8414882179925707E-5</v>
      </c>
      <c r="BU90" s="1">
        <v>8.3903553585829452E-5</v>
      </c>
      <c r="BV90" s="1">
        <v>8.3903553585829452E-5</v>
      </c>
      <c r="BW90" s="1">
        <v>1.2927204882231855E-4</v>
      </c>
      <c r="BX90" s="1">
        <v>1.8403447299246244E-4</v>
      </c>
      <c r="BY90" s="1">
        <v>2.4808458661990514E-4</v>
      </c>
      <c r="BZ90" s="1">
        <v>3.2133365161432899E-4</v>
      </c>
      <c r="CA90" s="1">
        <v>4.0370556351450342E-4</v>
      </c>
      <c r="CB90" s="1">
        <v>4.9513376142647626E-4</v>
      </c>
      <c r="CC90" s="1">
        <v>5.9555914405796549E-4</v>
      </c>
      <c r="CD90" s="1">
        <v>7.0492859817058214E-4</v>
      </c>
      <c r="CE90" s="1">
        <v>8.2319392120004404E-4</v>
      </c>
      <c r="CF90" s="1">
        <v>9.5031100904449683E-4</v>
      </c>
      <c r="CG90" s="1">
        <v>1.0862392287756158E-3</v>
      </c>
      <c r="CH90" s="1">
        <v>1.2309409242242224E-3</v>
      </c>
      <c r="CI90" s="1">
        <v>1.384381019482537E-3</v>
      </c>
      <c r="CJ90" s="1">
        <v>1.5465266961390122E-3</v>
      </c>
      <c r="CK90" s="1">
        <v>1.7173471270842382E-3</v>
      </c>
      <c r="CL90" s="1">
        <v>1.8968132544377881E-3</v>
      </c>
      <c r="CM90" s="1">
        <v>2.0848976023870483E-3</v>
      </c>
      <c r="CN90" s="1">
        <v>2.2815741180086122E-3</v>
      </c>
      <c r="CO90" s="1">
        <v>2.7006057546652552E-3</v>
      </c>
      <c r="CP90" s="1">
        <v>2.9229147456043538E-3</v>
      </c>
      <c r="CQ90" s="1">
        <v>3.1537234517786694E-3</v>
      </c>
      <c r="CR90" s="1">
        <v>2.4868180347778009E-3</v>
      </c>
    </row>
    <row r="91" spans="1:103">
      <c r="A91" s="33" t="s">
        <v>123</v>
      </c>
      <c r="B91" s="3">
        <v>2.801E-2</v>
      </c>
      <c r="C91" s="3">
        <v>4.0010000000000004E-2</v>
      </c>
      <c r="D91" s="3">
        <v>4.4010000000000001E-2</v>
      </c>
      <c r="E91" s="3">
        <v>5.8010000000000006E-2</v>
      </c>
      <c r="F91" s="3">
        <v>6.2010000000000003E-2</v>
      </c>
      <c r="G91" s="3">
        <v>7.6009999999999994E-2</v>
      </c>
      <c r="H91" s="3">
        <v>8.0009999999999998E-2</v>
      </c>
      <c r="I91" s="3">
        <v>8.201E-2</v>
      </c>
      <c r="J91" s="3">
        <v>9.6009999999999998E-2</v>
      </c>
      <c r="K91" s="3">
        <v>0.10200999999999999</v>
      </c>
      <c r="L91" s="3">
        <v>0.10500999999999999</v>
      </c>
      <c r="M91" s="3">
        <v>0.12501000000000001</v>
      </c>
      <c r="BT91" s="1">
        <v>1.6100949099844605E-4</v>
      </c>
      <c r="BU91" s="1">
        <v>3.2133365161432899E-4</v>
      </c>
      <c r="BV91" s="1">
        <v>3.8650466673346501E-4</v>
      </c>
      <c r="BW91" s="1">
        <v>6.6011071244322561E-4</v>
      </c>
      <c r="BX91" s="1">
        <v>7.5116977728091822E-4</v>
      </c>
      <c r="BY91" s="1">
        <v>1.1144788471565573E-3</v>
      </c>
      <c r="BZ91" s="1">
        <v>1.2309409242242224E-3</v>
      </c>
      <c r="CA91" s="1">
        <v>1.2912702396557449E-3</v>
      </c>
      <c r="CB91" s="1">
        <v>1.7525495977668182E-3</v>
      </c>
      <c r="CC91" s="1">
        <v>1.9710142964194984E-3</v>
      </c>
      <c r="CD91" s="1">
        <v>2.0848976023870483E-3</v>
      </c>
      <c r="CE91" s="1">
        <v>2.9229147456043538E-3</v>
      </c>
    </row>
    <row r="92" spans="1:103">
      <c r="A92" s="33" t="s">
        <v>124</v>
      </c>
      <c r="B92" s="3">
        <v>2.801E-2</v>
      </c>
      <c r="C92" s="3">
        <v>4.0010000000000004E-2</v>
      </c>
      <c r="D92" s="3">
        <v>4.4010000000000001E-2</v>
      </c>
      <c r="E92" s="3">
        <v>5.6010000000000004E-2</v>
      </c>
      <c r="F92" s="3">
        <v>6.2010000000000003E-2</v>
      </c>
      <c r="G92" s="3">
        <v>7.7009999999999995E-2</v>
      </c>
      <c r="H92" s="3">
        <v>8.4010000000000001E-2</v>
      </c>
      <c r="I92" s="3">
        <v>0.10300999999999999</v>
      </c>
      <c r="J92" s="3">
        <v>0.10600999999999999</v>
      </c>
      <c r="K92" s="3">
        <v>0.13001000000000001</v>
      </c>
      <c r="BT92" s="1">
        <v>1.6218181385686551E-4</v>
      </c>
      <c r="BU92" s="1">
        <v>3.197777257756396E-4</v>
      </c>
      <c r="BV92" s="1">
        <v>3.833905810602585E-4</v>
      </c>
      <c r="BW92" s="1">
        <v>6.0676169869444284E-4</v>
      </c>
      <c r="BX92" s="1">
        <v>7.364919662110757E-4</v>
      </c>
      <c r="BY92" s="1">
        <v>1.1125188706281124E-3</v>
      </c>
      <c r="BZ92" s="1">
        <v>1.3129499586128897E-3</v>
      </c>
      <c r="CA92" s="1">
        <v>1.9357312970675966E-3</v>
      </c>
      <c r="CB92" s="1">
        <v>2.0444815499986177E-3</v>
      </c>
      <c r="CC92" s="1">
        <v>3.01533321029414E-3</v>
      </c>
    </row>
    <row r="93" spans="1:103">
      <c r="A93" s="33" t="s">
        <v>125</v>
      </c>
      <c r="B93" s="3">
        <v>2.001E-2</v>
      </c>
      <c r="C93" s="3">
        <v>2.801E-2</v>
      </c>
      <c r="D93" s="3">
        <v>3.0009999999999998E-2</v>
      </c>
      <c r="E93" s="3">
        <v>3.5010000000000006E-2</v>
      </c>
      <c r="F93" s="3">
        <v>4.0010000000000004E-2</v>
      </c>
      <c r="G93" s="3">
        <v>4.4010000000000001E-2</v>
      </c>
      <c r="H93" s="3">
        <v>4.5010000000000001E-2</v>
      </c>
      <c r="I93" s="3">
        <v>5.0010000000000006E-2</v>
      </c>
      <c r="J93" s="3">
        <v>5.5010000000000003E-2</v>
      </c>
      <c r="K93" s="3">
        <v>5.8010000000000006E-2</v>
      </c>
      <c r="L93" s="3">
        <v>6.0010000000000001E-2</v>
      </c>
      <c r="M93" s="3">
        <v>6.3009999999999997E-2</v>
      </c>
      <c r="N93" s="3">
        <v>6.5009999999999998E-2</v>
      </c>
      <c r="O93" s="3">
        <v>7.0010000000000003E-2</v>
      </c>
      <c r="P93" s="3">
        <v>7.5009999999999993E-2</v>
      </c>
      <c r="Q93" s="3">
        <v>8.0009999999999998E-2</v>
      </c>
      <c r="R93" s="3">
        <v>8.4010000000000001E-2</v>
      </c>
      <c r="S93" s="3">
        <v>8.5010000000000002E-2</v>
      </c>
      <c r="T93" s="3">
        <v>9.0009999999999993E-2</v>
      </c>
      <c r="U93" s="3">
        <v>9.5009999999999997E-2</v>
      </c>
      <c r="V93" s="3">
        <v>0.10001</v>
      </c>
      <c r="W93" s="3">
        <v>0.10200999999999999</v>
      </c>
      <c r="X93" s="3">
        <v>0.10500999999999999</v>
      </c>
      <c r="Y93" s="3">
        <v>0.10600999999999999</v>
      </c>
      <c r="Z93" s="3">
        <v>0.11001</v>
      </c>
      <c r="AA93" s="3">
        <v>0.12000999999999999</v>
      </c>
      <c r="AB93" s="3">
        <v>0.12501000000000001</v>
      </c>
      <c r="AC93" s="3">
        <v>0.12801000000000001</v>
      </c>
      <c r="AD93" s="3">
        <v>0.13001000000000001</v>
      </c>
      <c r="AE93" s="3">
        <v>0.13501000000000002</v>
      </c>
      <c r="AF93" s="3">
        <v>0.14501</v>
      </c>
      <c r="AG93" s="3">
        <v>0.14001000000000002</v>
      </c>
      <c r="BT93" s="1">
        <v>8.3903553585829452E-5</v>
      </c>
      <c r="BU93" s="1">
        <v>1.6100949099844605E-4</v>
      </c>
      <c r="BV93" s="1">
        <v>1.8403447299246244E-4</v>
      </c>
      <c r="BW93" s="1">
        <v>2.4808458661990514E-4</v>
      </c>
      <c r="BX93" s="1">
        <v>3.2133365161432899E-4</v>
      </c>
      <c r="BY93" s="1">
        <v>3.8650466673346501E-4</v>
      </c>
      <c r="BZ93" s="1">
        <v>4.0370556351450342E-4</v>
      </c>
      <c r="CA93" s="1">
        <v>4.9513376142647626E-4</v>
      </c>
      <c r="CB93" s="1">
        <v>5.9555914405796549E-4</v>
      </c>
      <c r="CC93" s="1">
        <v>6.6011071244322561E-4</v>
      </c>
      <c r="CD93" s="1">
        <v>7.0492859817058214E-4</v>
      </c>
      <c r="CE93" s="1">
        <v>7.7482319416426919E-4</v>
      </c>
      <c r="CF93" s="1">
        <v>8.2319392120004404E-4</v>
      </c>
      <c r="CG93" s="1">
        <v>9.5031100904449683E-4</v>
      </c>
      <c r="CH93" s="1">
        <v>1.0862392287756158E-3</v>
      </c>
      <c r="CI93" s="1">
        <v>1.2309409242242224E-3</v>
      </c>
      <c r="CJ93" s="1">
        <v>1.3529955339463538E-3</v>
      </c>
      <c r="CK93" s="1">
        <v>1.384381019482537E-3</v>
      </c>
      <c r="CL93" s="1">
        <v>1.5465266961390122E-3</v>
      </c>
      <c r="CM93" s="1">
        <v>1.7173471270842382E-3</v>
      </c>
      <c r="CN93" s="1">
        <v>1.8968132544377881E-3</v>
      </c>
      <c r="CO93" s="1">
        <v>1.9710142964194984E-3</v>
      </c>
      <c r="CP93" s="1">
        <v>2.0848976023870483E-3</v>
      </c>
      <c r="CQ93" s="1">
        <v>2.1235463423533523E-3</v>
      </c>
      <c r="CR93" s="1">
        <v>2.2815741180086122E-3</v>
      </c>
      <c r="CS93" s="1">
        <v>2.7006057546652552E-3</v>
      </c>
      <c r="CT93" s="1">
        <v>2.9229147456043538E-3</v>
      </c>
      <c r="CU93" s="1">
        <v>3.0603813448725247E-3</v>
      </c>
      <c r="CV93" s="1">
        <v>3.1537234517786694E-3</v>
      </c>
      <c r="CW93" s="1">
        <v>3.3930112146857054E-3</v>
      </c>
      <c r="CX93" s="1">
        <v>3.8969453521550687E-3</v>
      </c>
      <c r="CY93" s="1">
        <v>3.6407582033239879E-3</v>
      </c>
    </row>
    <row r="94" spans="1:103">
      <c r="A94" s="33" t="s">
        <v>126</v>
      </c>
      <c r="B94" s="3">
        <v>3.0009999999999998E-2</v>
      </c>
      <c r="C94" s="3">
        <v>4.0010000000000004E-2</v>
      </c>
      <c r="D94" s="3">
        <v>4.5010000000000001E-2</v>
      </c>
      <c r="E94" s="3">
        <v>6.0010000000000001E-2</v>
      </c>
      <c r="F94" s="3">
        <v>6.5009999999999998E-2</v>
      </c>
      <c r="G94" s="3">
        <v>8.0009999999999998E-2</v>
      </c>
      <c r="H94" s="3">
        <v>8.5010000000000002E-2</v>
      </c>
      <c r="I94" s="3">
        <v>0.10001</v>
      </c>
      <c r="J94" s="3">
        <v>0.10500999999999999</v>
      </c>
      <c r="K94" s="3">
        <v>0.12000999999999999</v>
      </c>
      <c r="L94" s="3">
        <v>0.12501000000000001</v>
      </c>
      <c r="M94" s="3">
        <v>0.13001000000000001</v>
      </c>
      <c r="BT94" s="1">
        <v>1.8403447299246244E-4</v>
      </c>
      <c r="BU94" s="1">
        <v>3.2133365161432899E-4</v>
      </c>
      <c r="BV94" s="1">
        <v>4.0370556351450342E-4</v>
      </c>
      <c r="BW94" s="1">
        <v>7.0492859817058214E-4</v>
      </c>
      <c r="BX94" s="1">
        <v>8.2319392120004404E-4</v>
      </c>
      <c r="BY94" s="1">
        <v>1.2309409242242224E-3</v>
      </c>
      <c r="BZ94" s="1">
        <v>1.384381019482537E-3</v>
      </c>
      <c r="CA94" s="1">
        <v>1.8968132544377881E-3</v>
      </c>
      <c r="CB94" s="1">
        <v>2.0848976023870483E-3</v>
      </c>
      <c r="CC94" s="1">
        <v>2.7006057546652552E-3</v>
      </c>
      <c r="CD94" s="1">
        <v>2.9229147456043538E-3</v>
      </c>
      <c r="CE94" s="1">
        <v>3.1537234517786694E-3</v>
      </c>
    </row>
    <row r="95" spans="1:103">
      <c r="A95" s="33" t="s">
        <v>127</v>
      </c>
      <c r="B95" s="3">
        <v>2.5010000000000001E-2</v>
      </c>
      <c r="C95" s="3">
        <v>2.801E-2</v>
      </c>
      <c r="D95" s="3">
        <v>2.9010000000000001E-2</v>
      </c>
      <c r="E95" s="3">
        <v>3.0009999999999998E-2</v>
      </c>
      <c r="F95" s="3">
        <v>3.4010000000000006E-2</v>
      </c>
      <c r="G95" s="3">
        <v>4.0010000000000004E-2</v>
      </c>
      <c r="H95" s="3">
        <v>4.5010000000000001E-2</v>
      </c>
      <c r="I95" s="3">
        <v>5.0010000000000006E-2</v>
      </c>
      <c r="J95" s="3">
        <v>5.5010000000000003E-2</v>
      </c>
      <c r="K95" s="3">
        <v>6.0010000000000001E-2</v>
      </c>
      <c r="L95" s="3">
        <v>6.5009999999999998E-2</v>
      </c>
      <c r="M95" s="3">
        <v>7.0010000000000003E-2</v>
      </c>
      <c r="N95" s="3">
        <v>7.5009999999999993E-2</v>
      </c>
      <c r="O95" s="3">
        <v>8.0009999999999998E-2</v>
      </c>
      <c r="P95" s="3">
        <v>8.5010000000000002E-2</v>
      </c>
      <c r="Q95" s="3">
        <v>9.0009999999999993E-2</v>
      </c>
      <c r="R95" s="3">
        <v>9.5009999999999997E-2</v>
      </c>
      <c r="S95" s="3">
        <v>0.10001</v>
      </c>
      <c r="T95" s="3">
        <v>0.10500999999999999</v>
      </c>
      <c r="U95" s="3">
        <v>0.11001</v>
      </c>
      <c r="V95" s="3">
        <v>0.11501</v>
      </c>
      <c r="W95" s="3">
        <v>0.11800999999999999</v>
      </c>
      <c r="X95" s="3">
        <v>0.12000999999999999</v>
      </c>
      <c r="Y95" s="3">
        <v>0.12501000000000001</v>
      </c>
      <c r="Z95" s="3">
        <v>0.12801000000000001</v>
      </c>
      <c r="AA95" s="3">
        <v>0.13001000000000001</v>
      </c>
      <c r="AB95" s="3">
        <v>0.13501000000000002</v>
      </c>
      <c r="AC95" s="3">
        <v>0.14001000000000002</v>
      </c>
      <c r="AD95" s="3">
        <v>0.14501</v>
      </c>
      <c r="AE95" s="3">
        <v>0.15001</v>
      </c>
      <c r="BT95" s="1">
        <v>1.2927204882231855E-4</v>
      </c>
      <c r="BU95" s="1">
        <v>1.6100949099844605E-4</v>
      </c>
      <c r="BV95" s="1">
        <v>1.7233586460200625E-4</v>
      </c>
      <c r="BW95" s="1">
        <v>1.8403447299246244E-4</v>
      </c>
      <c r="BX95" s="1">
        <v>2.3453601423063032E-4</v>
      </c>
      <c r="BY95" s="1">
        <v>3.2133365161432899E-4</v>
      </c>
      <c r="BZ95" s="1">
        <v>4.0370556351450342E-4</v>
      </c>
      <c r="CA95" s="1">
        <v>4.9513376142647626E-4</v>
      </c>
      <c r="CB95" s="1">
        <v>5.9555914405796549E-4</v>
      </c>
      <c r="CC95" s="1">
        <v>7.0492859817058214E-4</v>
      </c>
      <c r="CD95" s="1">
        <v>8.2319392120004404E-4</v>
      </c>
      <c r="CE95" s="1">
        <v>9.5031100904449683E-4</v>
      </c>
      <c r="CF95" s="1">
        <v>1.0862392287756158E-3</v>
      </c>
      <c r="CG95" s="1">
        <v>1.2309409242242224E-3</v>
      </c>
      <c r="CH95" s="1">
        <v>1.384381019482537E-3</v>
      </c>
      <c r="CI95" s="1">
        <v>1.5465266961390122E-3</v>
      </c>
      <c r="CJ95" s="1">
        <v>1.7173471270842382E-3</v>
      </c>
      <c r="CK95" s="1">
        <v>1.8968132544377881E-3</v>
      </c>
      <c r="CL95" s="1">
        <v>2.0848976023870483E-3</v>
      </c>
      <c r="CM95" s="1">
        <v>2.2815741180086122E-3</v>
      </c>
      <c r="CN95" s="1">
        <v>2.4868180347778009E-3</v>
      </c>
      <c r="CO95" s="1">
        <v>2.6140668751665525E-3</v>
      </c>
      <c r="CP95" s="1">
        <v>2.7006057546652552E-3</v>
      </c>
      <c r="CQ95" s="1">
        <v>2.9229147456043538E-3</v>
      </c>
      <c r="CR95" s="1">
        <v>3.0603813448725247E-3</v>
      </c>
      <c r="CS95" s="1">
        <v>3.1537234517786694E-3</v>
      </c>
      <c r="CT95" s="1">
        <v>3.3930112146857054E-3</v>
      </c>
      <c r="CU95" s="1">
        <v>3.6407582033239879E-3</v>
      </c>
      <c r="CV95" s="1">
        <v>3.8969453521550687E-3</v>
      </c>
      <c r="CW95" s="1">
        <v>4.1615543057318162E-3</v>
      </c>
    </row>
    <row r="96" spans="1:103">
      <c r="A96" s="33" t="s">
        <v>128</v>
      </c>
      <c r="B96" s="3">
        <v>2.5010000000000001E-2</v>
      </c>
      <c r="C96" s="3">
        <v>2.801E-2</v>
      </c>
      <c r="D96" s="3">
        <v>2.9010000000000001E-2</v>
      </c>
      <c r="E96" s="3">
        <v>3.0009999999999998E-2</v>
      </c>
      <c r="F96" s="3">
        <v>3.4010000000000006E-2</v>
      </c>
      <c r="G96" s="3">
        <v>4.0010000000000004E-2</v>
      </c>
      <c r="H96" s="3">
        <v>4.5010000000000001E-2</v>
      </c>
      <c r="I96" s="3">
        <v>5.0010000000000006E-2</v>
      </c>
      <c r="J96" s="3">
        <v>5.5010000000000003E-2</v>
      </c>
      <c r="K96" s="3">
        <v>6.0010000000000001E-2</v>
      </c>
      <c r="L96" s="3">
        <v>6.5009999999999998E-2</v>
      </c>
      <c r="M96" s="3">
        <v>7.0010000000000003E-2</v>
      </c>
      <c r="N96" s="3">
        <v>7.5009999999999993E-2</v>
      </c>
      <c r="O96" s="3">
        <v>8.0009999999999998E-2</v>
      </c>
      <c r="P96" s="3">
        <v>8.5010000000000002E-2</v>
      </c>
      <c r="Q96" s="3">
        <v>9.0009999999999993E-2</v>
      </c>
      <c r="R96" s="3">
        <v>9.5009999999999997E-2</v>
      </c>
      <c r="S96" s="3">
        <v>0.10001</v>
      </c>
      <c r="T96" s="3">
        <v>0.10500999999999999</v>
      </c>
      <c r="U96" s="3">
        <v>0.11001</v>
      </c>
      <c r="V96" s="3">
        <v>0.11501</v>
      </c>
      <c r="W96" s="3">
        <v>0.11800999999999999</v>
      </c>
      <c r="X96" s="3">
        <v>0.12000999999999999</v>
      </c>
      <c r="Y96" s="3">
        <v>0.12501000000000001</v>
      </c>
      <c r="Z96" s="3">
        <v>0.12801000000000001</v>
      </c>
      <c r="AA96" s="3">
        <v>0.13001000000000001</v>
      </c>
      <c r="AB96" s="3">
        <v>0.13501000000000002</v>
      </c>
      <c r="AC96" s="3">
        <v>0.14001000000000002</v>
      </c>
      <c r="AD96" s="3">
        <v>0.14501</v>
      </c>
      <c r="AE96" s="3">
        <v>0.15001</v>
      </c>
      <c r="BT96" s="1">
        <v>1.2927204882231855E-4</v>
      </c>
      <c r="BU96" s="1">
        <v>1.6100949099844605E-4</v>
      </c>
      <c r="BV96" s="1">
        <v>1.7233586460200625E-4</v>
      </c>
      <c r="BW96" s="1">
        <v>1.8403447299246244E-4</v>
      </c>
      <c r="BX96" s="1">
        <v>2.3453601423063032E-4</v>
      </c>
      <c r="BY96" s="1">
        <v>3.2133365161432899E-4</v>
      </c>
      <c r="BZ96" s="1">
        <v>4.0370556351450342E-4</v>
      </c>
      <c r="CA96" s="1">
        <v>4.9513376142647626E-4</v>
      </c>
      <c r="CB96" s="1">
        <v>5.9555914405796549E-4</v>
      </c>
      <c r="CC96" s="1">
        <v>7.0492859817058214E-4</v>
      </c>
      <c r="CD96" s="1">
        <v>8.2319392120004404E-4</v>
      </c>
      <c r="CE96" s="1">
        <v>9.5031100904449683E-4</v>
      </c>
      <c r="CF96" s="1">
        <v>1.0862392287756158E-3</v>
      </c>
      <c r="CG96" s="1">
        <v>1.2309409242242224E-3</v>
      </c>
      <c r="CH96" s="1">
        <v>1.384381019482537E-3</v>
      </c>
      <c r="CI96" s="1">
        <v>1.5465266961390122E-3</v>
      </c>
      <c r="CJ96" s="1">
        <v>1.7173471270842382E-3</v>
      </c>
      <c r="CK96" s="1">
        <v>1.8968132544377881E-3</v>
      </c>
      <c r="CL96" s="1">
        <v>2.0848976023870483E-3</v>
      </c>
      <c r="CM96" s="1">
        <v>2.2815741180086122E-3</v>
      </c>
      <c r="CN96" s="1">
        <v>2.4868180347778009E-3</v>
      </c>
      <c r="CO96" s="1">
        <v>2.6140668751665525E-3</v>
      </c>
      <c r="CP96" s="1">
        <v>2.7006057546652552E-3</v>
      </c>
      <c r="CQ96" s="1">
        <v>2.9229147456043538E-3</v>
      </c>
      <c r="CR96" s="1">
        <v>3.0603813448725247E-3</v>
      </c>
      <c r="CS96" s="1">
        <v>3.1537234517786694E-3</v>
      </c>
      <c r="CT96" s="1">
        <v>3.3930112146857054E-3</v>
      </c>
      <c r="CU96" s="1">
        <v>3.6407582033239879E-3</v>
      </c>
      <c r="CV96" s="1">
        <v>3.8969453521550687E-3</v>
      </c>
      <c r="CW96" s="1">
        <v>4.1615543057318162E-3</v>
      </c>
    </row>
    <row r="97" spans="1:101">
      <c r="A97" s="33" t="s">
        <v>143</v>
      </c>
      <c r="B97" s="28">
        <v>4.2999999999999997E-2</v>
      </c>
      <c r="C97" s="28">
        <v>0.05</v>
      </c>
      <c r="D97" s="28">
        <v>6.5000000000000002E-2</v>
      </c>
      <c r="E97" s="28">
        <v>8.5000000000000006E-2</v>
      </c>
      <c r="F97" s="28">
        <v>0.105</v>
      </c>
      <c r="G97" s="28">
        <v>0.13500000000000001</v>
      </c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BT97" s="29">
        <v>2.4400838864953629E-4</v>
      </c>
      <c r="BU97" s="29">
        <v>3.3593307421469462E-4</v>
      </c>
      <c r="BV97" s="29">
        <v>5.8584954601058955E-4</v>
      </c>
      <c r="BW97" s="29">
        <v>1.0345482087725294E-3</v>
      </c>
      <c r="BX97" s="29">
        <v>1.6191329921136663E-3</v>
      </c>
      <c r="BY97" s="29">
        <v>2.7583117096626288E-3</v>
      </c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</row>
    <row r="98" spans="1:101">
      <c r="A98" s="33" t="s">
        <v>144</v>
      </c>
      <c r="B98" s="28">
        <v>4.2999999999999997E-2</v>
      </c>
      <c r="C98" s="28">
        <v>0.06</v>
      </c>
      <c r="D98" s="28">
        <v>7.0000000000000007E-2</v>
      </c>
      <c r="E98" s="28">
        <v>9.4E-2</v>
      </c>
      <c r="F98" s="28">
        <v>0.115</v>
      </c>
      <c r="G98" s="28">
        <v>0.13500000000000001</v>
      </c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BT98" s="29">
        <v>2.4400838864953629E-4</v>
      </c>
      <c r="BU98" s="29">
        <v>4.9442285667589223E-4</v>
      </c>
      <c r="BV98" s="29">
        <v>6.8550420071475696E-4</v>
      </c>
      <c r="BW98" s="29">
        <v>1.2805704222681031E-3</v>
      </c>
      <c r="BX98" s="29">
        <v>1.9635023062316492E-3</v>
      </c>
      <c r="BY98" s="29">
        <v>2.7583117096626288E-3</v>
      </c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</row>
    <row r="99" spans="1:101">
      <c r="A99" s="33" t="s">
        <v>129</v>
      </c>
      <c r="B99" s="3">
        <v>2.5010000000000001E-2</v>
      </c>
      <c r="C99" s="3">
        <v>3.0009999999999998E-2</v>
      </c>
      <c r="D99" s="3">
        <v>3.5010000000000006E-2</v>
      </c>
      <c r="E99" s="3">
        <v>4.0010000000000004E-2</v>
      </c>
      <c r="F99" s="3">
        <v>4.5010000000000001E-2</v>
      </c>
      <c r="G99" s="3">
        <v>5.0010000000000006E-2</v>
      </c>
      <c r="H99" s="3">
        <v>5.5010000000000003E-2</v>
      </c>
      <c r="I99" s="3">
        <v>6.0010000000000001E-2</v>
      </c>
      <c r="J99" s="3">
        <v>6.5009999999999998E-2</v>
      </c>
      <c r="K99" s="3">
        <v>7.0010000000000003E-2</v>
      </c>
      <c r="L99" s="3">
        <v>7.5009999999999993E-2</v>
      </c>
      <c r="M99" s="3">
        <v>8.0009999999999998E-2</v>
      </c>
      <c r="N99" s="3">
        <v>8.5010000000000002E-2</v>
      </c>
      <c r="O99" s="3">
        <v>9.0009999999999993E-2</v>
      </c>
      <c r="P99" s="3">
        <v>9.5009999999999997E-2</v>
      </c>
      <c r="Q99" s="3">
        <v>0.10001</v>
      </c>
      <c r="R99" s="3">
        <v>0.10500999999999999</v>
      </c>
      <c r="S99" s="3">
        <v>0.11001</v>
      </c>
      <c r="T99" s="3">
        <v>0.11501</v>
      </c>
      <c r="U99" s="3">
        <v>0.12000999999999999</v>
      </c>
      <c r="V99" s="3">
        <v>0.12501000000000001</v>
      </c>
      <c r="W99" s="3">
        <v>0.13001000000000001</v>
      </c>
      <c r="X99" s="3">
        <v>0.13501000000000002</v>
      </c>
      <c r="Y99" s="3">
        <v>0.14001000000000002</v>
      </c>
      <c r="BT99" s="1">
        <v>1.2927204882231855E-4</v>
      </c>
      <c r="BU99" s="1">
        <v>1.8403447299246244E-4</v>
      </c>
      <c r="BV99" s="1">
        <v>2.4808458661990514E-4</v>
      </c>
      <c r="BW99" s="1">
        <v>3.2133365161432899E-4</v>
      </c>
      <c r="BX99" s="1">
        <v>4.0370556351450342E-4</v>
      </c>
      <c r="BY99" s="1">
        <v>4.9513376142647626E-4</v>
      </c>
      <c r="BZ99" s="1">
        <v>5.9555914405796549E-4</v>
      </c>
      <c r="CA99" s="1">
        <v>7.0492859817058214E-4</v>
      </c>
      <c r="CB99" s="1">
        <v>8.2319392120004404E-4</v>
      </c>
      <c r="CC99" s="1">
        <v>9.5031100904449683E-4</v>
      </c>
      <c r="CD99" s="1">
        <v>1.0862392287756158E-3</v>
      </c>
      <c r="CE99" s="1">
        <v>1.2309409242242224E-3</v>
      </c>
      <c r="CF99" s="1">
        <v>1.384381019482537E-3</v>
      </c>
      <c r="CG99" s="1">
        <v>1.5465266961390122E-3</v>
      </c>
      <c r="CH99" s="1">
        <v>1.7173471270842382E-3</v>
      </c>
      <c r="CI99" s="1">
        <v>1.8968132544377881E-3</v>
      </c>
      <c r="CJ99" s="1">
        <v>2.0848976023870483E-3</v>
      </c>
      <c r="CK99" s="1">
        <v>2.2815741180086122E-3</v>
      </c>
      <c r="CL99" s="1">
        <v>2.4868180347778009E-3</v>
      </c>
      <c r="CM99" s="1">
        <v>2.7006057546652552E-3</v>
      </c>
      <c r="CN99" s="1">
        <v>2.9229147456043538E-3</v>
      </c>
      <c r="CO99" s="1">
        <v>3.1537234517786694E-3</v>
      </c>
      <c r="CP99" s="1">
        <v>3.3930112146857054E-3</v>
      </c>
      <c r="CQ99" s="1">
        <v>3.6407582033239879E-3</v>
      </c>
    </row>
    <row r="100" spans="1:101">
      <c r="A100" s="33" t="s">
        <v>145</v>
      </c>
      <c r="B100" s="28">
        <v>0.05</v>
      </c>
      <c r="C100" s="28">
        <v>6.5000000000000002E-2</v>
      </c>
      <c r="D100" s="28">
        <v>7.4999999999999997E-2</v>
      </c>
      <c r="E100" s="28">
        <v>0.1</v>
      </c>
      <c r="F100" s="28">
        <v>0.115</v>
      </c>
      <c r="G100" s="28">
        <v>0.13500000000000001</v>
      </c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BT100" s="29">
        <v>3.3593307421469462E-4</v>
      </c>
      <c r="BU100" s="29">
        <v>5.8584954601058955E-4</v>
      </c>
      <c r="BV100" s="29">
        <v>7.9346023414014028E-4</v>
      </c>
      <c r="BW100" s="29">
        <v>1.46004469251901E-3</v>
      </c>
      <c r="BX100" s="29">
        <v>1.9635023062316492E-3</v>
      </c>
      <c r="BY100" s="29">
        <v>2.7583117096626288E-3</v>
      </c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</row>
    <row r="101" spans="1:101">
      <c r="A101" s="33" t="s">
        <v>130</v>
      </c>
      <c r="B101" s="3">
        <v>3.0009999999999998E-2</v>
      </c>
      <c r="C101" s="3">
        <v>4.0010000000000004E-2</v>
      </c>
      <c r="D101" s="3">
        <v>4.5010000000000001E-2</v>
      </c>
      <c r="E101" s="3">
        <v>5.0010000000000006E-2</v>
      </c>
      <c r="F101" s="3">
        <v>6.0010000000000001E-2</v>
      </c>
      <c r="G101" s="3">
        <v>6.5009999999999998E-2</v>
      </c>
      <c r="H101" s="3">
        <v>6.701E-2</v>
      </c>
      <c r="I101" s="3">
        <v>7.0010000000000003E-2</v>
      </c>
      <c r="J101" s="3">
        <v>8.0009999999999998E-2</v>
      </c>
      <c r="K101" s="3">
        <v>8.5010000000000002E-2</v>
      </c>
      <c r="L101" s="3">
        <v>9.0009999999999993E-2</v>
      </c>
      <c r="M101" s="3">
        <v>0.10001</v>
      </c>
      <c r="N101" s="3">
        <v>0.10500999999999999</v>
      </c>
      <c r="O101" s="3">
        <v>0.10600999999999999</v>
      </c>
      <c r="P101" s="3">
        <v>0.11001</v>
      </c>
      <c r="Q101" s="3">
        <v>0.11501</v>
      </c>
      <c r="R101" s="3">
        <v>0.12000999999999999</v>
      </c>
      <c r="S101" s="3">
        <v>0.12501000000000001</v>
      </c>
      <c r="T101" s="3">
        <v>0.12801000000000001</v>
      </c>
      <c r="U101" s="3">
        <v>0.13001000000000001</v>
      </c>
      <c r="BT101" s="1">
        <v>1.8403447299246244E-4</v>
      </c>
      <c r="BU101" s="1">
        <v>3.2133365161432899E-4</v>
      </c>
      <c r="BV101" s="1">
        <v>4.0370556351450342E-4</v>
      </c>
      <c r="BW101" s="1">
        <v>4.9513376142647626E-4</v>
      </c>
      <c r="BX101" s="1">
        <v>7.0492859817058214E-4</v>
      </c>
      <c r="BY101" s="1">
        <v>8.2319392120004404E-4</v>
      </c>
      <c r="BZ101" s="1">
        <v>8.7298089191586981E-4</v>
      </c>
      <c r="CA101" s="1">
        <v>9.5031100904449683E-4</v>
      </c>
      <c r="CB101" s="1">
        <v>1.2309409242242224E-3</v>
      </c>
      <c r="CC101" s="1">
        <v>1.384381019482537E-3</v>
      </c>
      <c r="CD101" s="1">
        <v>1.5465266961390122E-3</v>
      </c>
      <c r="CE101" s="1">
        <v>1.8968132544377881E-3</v>
      </c>
      <c r="CF101" s="1">
        <v>2.0848976023870483E-3</v>
      </c>
      <c r="CG101" s="1">
        <v>2.1235463423533523E-3</v>
      </c>
      <c r="CH101" s="1">
        <v>2.2815741180086122E-3</v>
      </c>
      <c r="CI101" s="1">
        <v>2.4868180347778009E-3</v>
      </c>
      <c r="CJ101" s="1">
        <v>2.7006057546652552E-3</v>
      </c>
      <c r="CK101" s="1">
        <v>2.9229147456043538E-3</v>
      </c>
      <c r="CL101" s="1">
        <v>3.0603813448725247E-3</v>
      </c>
      <c r="CM101" s="1">
        <v>3.1537234517786694E-3</v>
      </c>
    </row>
    <row r="102" spans="1:101">
      <c r="A102" s="33" t="s">
        <v>131</v>
      </c>
      <c r="B102" s="3">
        <v>3.0009999999999998E-2</v>
      </c>
      <c r="C102" s="3">
        <v>4.0010000000000004E-2</v>
      </c>
      <c r="D102" s="3">
        <v>4.5010000000000001E-2</v>
      </c>
      <c r="E102" s="3">
        <v>5.0010000000000006E-2</v>
      </c>
      <c r="F102" s="3">
        <v>6.0010000000000001E-2</v>
      </c>
      <c r="G102" s="3">
        <v>6.5009999999999998E-2</v>
      </c>
      <c r="H102" s="3">
        <v>6.701E-2</v>
      </c>
      <c r="I102" s="3">
        <v>7.0010000000000003E-2</v>
      </c>
      <c r="J102" s="3">
        <v>8.0009999999999998E-2</v>
      </c>
      <c r="K102" s="3">
        <v>8.5010000000000002E-2</v>
      </c>
      <c r="L102" s="3">
        <v>9.0009999999999993E-2</v>
      </c>
      <c r="M102" s="3">
        <v>0.10001</v>
      </c>
      <c r="N102" s="3">
        <v>0.10500999999999999</v>
      </c>
      <c r="O102" s="3">
        <v>0.10600999999999999</v>
      </c>
      <c r="P102" s="3">
        <v>0.11001</v>
      </c>
      <c r="Q102" s="3">
        <v>0.12000999999999999</v>
      </c>
      <c r="R102" s="3">
        <v>0.12501000000000001</v>
      </c>
      <c r="S102" s="3">
        <v>0.12801000000000001</v>
      </c>
      <c r="T102" s="3">
        <v>0.13001000000000001</v>
      </c>
      <c r="BT102" s="1">
        <v>1.8403447299246244E-4</v>
      </c>
      <c r="BU102" s="1">
        <v>3.2133365161432899E-4</v>
      </c>
      <c r="BV102" s="1">
        <v>4.0370556351450342E-4</v>
      </c>
      <c r="BW102" s="1">
        <v>4.9513376142647626E-4</v>
      </c>
      <c r="BX102" s="1">
        <v>7.0492859817058214E-4</v>
      </c>
      <c r="BY102" s="1">
        <v>8.2319392120004404E-4</v>
      </c>
      <c r="BZ102" s="1">
        <v>8.7298089191586981E-4</v>
      </c>
      <c r="CA102" s="1">
        <v>9.5031100904449683E-4</v>
      </c>
      <c r="CB102" s="1">
        <v>1.2309409242242224E-3</v>
      </c>
      <c r="CC102" s="1">
        <v>1.384381019482537E-3</v>
      </c>
      <c r="CD102" s="1">
        <v>1.5465266961390122E-3</v>
      </c>
      <c r="CE102" s="1">
        <v>1.8968132544377881E-3</v>
      </c>
      <c r="CF102" s="1">
        <v>2.0848976023870483E-3</v>
      </c>
      <c r="CG102" s="1">
        <v>2.1235463423533523E-3</v>
      </c>
      <c r="CH102" s="1">
        <v>2.2815741180086122E-3</v>
      </c>
      <c r="CI102" s="1">
        <v>2.7006057546652552E-3</v>
      </c>
      <c r="CJ102" s="1">
        <v>2.9229147456043538E-3</v>
      </c>
      <c r="CK102" s="1">
        <v>3.0603813448725247E-3</v>
      </c>
      <c r="CL102" s="1">
        <v>3.1537234517786694E-3</v>
      </c>
    </row>
    <row r="103" spans="1:101">
      <c r="A103" s="33" t="s">
        <v>132</v>
      </c>
      <c r="B103" s="3">
        <v>2.5010000000000001E-2</v>
      </c>
      <c r="C103" s="3">
        <v>3.0009999999999998E-2</v>
      </c>
      <c r="D103" s="3">
        <v>3.5010000000000006E-2</v>
      </c>
      <c r="E103" s="3">
        <v>4.0010000000000004E-2</v>
      </c>
      <c r="F103" s="3">
        <v>4.5010000000000001E-2</v>
      </c>
      <c r="G103" s="3">
        <v>5.0010000000000006E-2</v>
      </c>
      <c r="H103" s="3">
        <v>5.5010000000000003E-2</v>
      </c>
      <c r="I103" s="3">
        <v>6.0010000000000001E-2</v>
      </c>
      <c r="J103" s="3">
        <v>6.5009999999999998E-2</v>
      </c>
      <c r="K103" s="3">
        <v>7.0010000000000003E-2</v>
      </c>
      <c r="L103" s="3">
        <v>7.5009999999999993E-2</v>
      </c>
      <c r="M103" s="3">
        <v>8.0009999999999998E-2</v>
      </c>
      <c r="N103" s="3">
        <v>8.5010000000000002E-2</v>
      </c>
      <c r="O103" s="3">
        <v>9.0009999999999993E-2</v>
      </c>
      <c r="P103" s="3">
        <v>9.5009999999999997E-2</v>
      </c>
      <c r="Q103" s="3">
        <v>0.10001</v>
      </c>
      <c r="R103" s="3">
        <v>0.10500999999999999</v>
      </c>
      <c r="S103" s="3">
        <v>0.11001</v>
      </c>
      <c r="T103" s="3">
        <v>0.12000999999999999</v>
      </c>
      <c r="U103" s="3">
        <v>0.12501000000000001</v>
      </c>
      <c r="V103" s="3">
        <v>0.13001000000000001</v>
      </c>
      <c r="W103" s="3">
        <v>0.13501000000000002</v>
      </c>
      <c r="BT103" s="1">
        <v>1.2927204882231855E-4</v>
      </c>
      <c r="BU103" s="1">
        <v>1.8403447299246244E-4</v>
      </c>
      <c r="BV103" s="1">
        <v>2.4808458661990514E-4</v>
      </c>
      <c r="BW103" s="1">
        <v>3.2133365161432899E-4</v>
      </c>
      <c r="BX103" s="1">
        <v>4.0370556351450342E-4</v>
      </c>
      <c r="BY103" s="1">
        <v>4.9513376142647626E-4</v>
      </c>
      <c r="BZ103" s="1">
        <v>5.9555914405796549E-4</v>
      </c>
      <c r="CA103" s="1">
        <v>7.0492859817058214E-4</v>
      </c>
      <c r="CB103" s="1">
        <v>8.2319392120004404E-4</v>
      </c>
      <c r="CC103" s="1">
        <v>9.5031100904449683E-4</v>
      </c>
      <c r="CD103" s="1">
        <v>1.0862392287756158E-3</v>
      </c>
      <c r="CE103" s="1">
        <v>1.2309409242242224E-3</v>
      </c>
      <c r="CF103" s="1">
        <v>1.384381019482537E-3</v>
      </c>
      <c r="CG103" s="1">
        <v>1.5465266961390122E-3</v>
      </c>
      <c r="CH103" s="1">
        <v>1.7173471270842382E-3</v>
      </c>
      <c r="CI103" s="1">
        <v>1.8968132544377881E-3</v>
      </c>
      <c r="CJ103" s="1">
        <v>2.0848976023870483E-3</v>
      </c>
      <c r="CK103" s="1">
        <v>2.2815741180086122E-3</v>
      </c>
      <c r="CL103" s="1">
        <v>2.7006057546652552E-3</v>
      </c>
      <c r="CM103" s="1">
        <v>2.9229147456043538E-3</v>
      </c>
      <c r="CN103" s="1">
        <v>3.1537234517786694E-3</v>
      </c>
      <c r="CO103" s="1">
        <v>3.3930112146857054E-3</v>
      </c>
    </row>
    <row r="104" spans="1:101">
      <c r="A104" s="33" t="s">
        <v>133</v>
      </c>
      <c r="B104" s="3">
        <v>2.5010000000000001E-2</v>
      </c>
      <c r="C104" s="3">
        <v>3.0009999999999998E-2</v>
      </c>
      <c r="D104" s="3">
        <v>3.5010000000000006E-2</v>
      </c>
      <c r="E104" s="3">
        <v>4.0010000000000004E-2</v>
      </c>
      <c r="F104" s="3">
        <v>4.5010000000000001E-2</v>
      </c>
      <c r="G104" s="3">
        <v>5.0010000000000006E-2</v>
      </c>
      <c r="H104" s="3">
        <v>5.5010000000000003E-2</v>
      </c>
      <c r="I104" s="3">
        <v>6.0010000000000001E-2</v>
      </c>
      <c r="J104" s="3">
        <v>6.5009999999999998E-2</v>
      </c>
      <c r="K104" s="3">
        <v>7.0010000000000003E-2</v>
      </c>
      <c r="L104" s="3">
        <v>8.0009999999999998E-2</v>
      </c>
      <c r="M104" s="3">
        <v>8.5010000000000002E-2</v>
      </c>
      <c r="N104" s="3">
        <v>9.0009999999999993E-2</v>
      </c>
      <c r="O104" s="3">
        <v>0.10001</v>
      </c>
      <c r="P104" s="3">
        <v>0.10500999999999999</v>
      </c>
      <c r="Q104" s="3">
        <v>0.11001</v>
      </c>
      <c r="R104" s="3">
        <v>0.11501</v>
      </c>
      <c r="S104" s="3">
        <v>0.12000999999999999</v>
      </c>
      <c r="T104" s="3">
        <v>0.12501000000000001</v>
      </c>
      <c r="U104" s="3">
        <v>0.13001000000000001</v>
      </c>
      <c r="V104" s="3">
        <v>0.13501000000000002</v>
      </c>
      <c r="BT104" s="1">
        <v>1.1193617105283796E-4</v>
      </c>
      <c r="BU104" s="1">
        <v>1.6133992333365374E-4</v>
      </c>
      <c r="BV104" s="1">
        <v>2.1978030213849295E-4</v>
      </c>
      <c r="BW104" s="1">
        <v>2.8726555658664584E-4</v>
      </c>
      <c r="BX104" s="1">
        <v>3.638028315814177E-4</v>
      </c>
      <c r="BY104" s="1">
        <v>4.493984300499337E-4</v>
      </c>
      <c r="BZ104" s="1">
        <v>5.4405799138512766E-4</v>
      </c>
      <c r="CA104" s="1">
        <v>6.477866184411811E-4</v>
      </c>
      <c r="CB104" s="1">
        <v>7.6058897116584206E-4</v>
      </c>
      <c r="CC104" s="1">
        <v>8.8246933763625433E-4</v>
      </c>
      <c r="CD104" s="1">
        <v>1.153479724397563E-3</v>
      </c>
      <c r="CE104" s="1">
        <v>1.3026169038037546E-3</v>
      </c>
      <c r="CF104" s="1">
        <v>1.4608464792414339E-3</v>
      </c>
      <c r="CG104" s="1">
        <v>1.8045949201276699E-3</v>
      </c>
      <c r="CH104" s="1">
        <v>1.990119440826671E-3</v>
      </c>
      <c r="CI104" s="1">
        <v>2.184747699409734E-3</v>
      </c>
      <c r="CJ104" s="1">
        <v>2.3884821944625493E-3</v>
      </c>
      <c r="CK104" s="1">
        <v>2.6013253140610938E-3</v>
      </c>
      <c r="CL104" s="1">
        <v>2.8232793451627341E-3</v>
      </c>
      <c r="CM104" s="1">
        <v>3.054346481847521E-3</v>
      </c>
      <c r="CN104" s="1">
        <v>3.2945288325902343E-3</v>
      </c>
    </row>
    <row r="105" spans="1:101">
      <c r="A105" s="33" t="s">
        <v>134</v>
      </c>
      <c r="B105" s="3">
        <v>3.0009999999999998E-2</v>
      </c>
      <c r="C105" s="3">
        <v>4.0010000000000004E-2</v>
      </c>
      <c r="D105" s="3">
        <v>4.5010000000000001E-2</v>
      </c>
      <c r="E105" s="3">
        <v>6.0010000000000001E-2</v>
      </c>
      <c r="F105" s="3">
        <v>6.5009999999999998E-2</v>
      </c>
      <c r="G105" s="3">
        <v>7.5009999999999993E-2</v>
      </c>
      <c r="H105" s="3">
        <v>8.0009999999999998E-2</v>
      </c>
      <c r="I105" s="3">
        <v>8.5010000000000002E-2</v>
      </c>
      <c r="J105" s="3">
        <v>9.5009999999999997E-2</v>
      </c>
      <c r="K105" s="3">
        <v>0.10001</v>
      </c>
      <c r="L105" s="3">
        <v>0.10500999999999999</v>
      </c>
      <c r="M105" s="3">
        <v>0.12000999999999999</v>
      </c>
      <c r="N105" s="3">
        <v>0.12501000000000001</v>
      </c>
      <c r="O105" s="3">
        <v>0.13001000000000001</v>
      </c>
      <c r="BT105" s="1">
        <v>1.6133992333365374E-4</v>
      </c>
      <c r="BU105" s="1">
        <v>2.8726555658664584E-4</v>
      </c>
      <c r="BV105" s="1">
        <v>3.638028315814177E-4</v>
      </c>
      <c r="BW105" s="1">
        <v>6.477866184411811E-4</v>
      </c>
      <c r="BX105" s="1">
        <v>7.6058897116584206E-4</v>
      </c>
      <c r="BY105" s="1">
        <v>1.0134316892396586E-3</v>
      </c>
      <c r="BZ105" s="1">
        <v>1.153479724397563E-3</v>
      </c>
      <c r="CA105" s="1">
        <v>1.3026169038037546E-3</v>
      </c>
      <c r="CB105" s="1">
        <v>1.6281715174519102E-3</v>
      </c>
      <c r="CC105" s="1">
        <v>1.8045949201276699E-3</v>
      </c>
      <c r="CD105" s="1">
        <v>1.990119440826671E-3</v>
      </c>
      <c r="CE105" s="1">
        <v>2.6013253140610938E-3</v>
      </c>
      <c r="CF105" s="1">
        <v>2.8232793451627341E-3</v>
      </c>
      <c r="CG105" s="1">
        <v>3.1537234517786694E-3</v>
      </c>
    </row>
    <row r="106" spans="1:101">
      <c r="A106" s="33" t="s">
        <v>135</v>
      </c>
      <c r="B106" s="3">
        <v>2.5010000000000001E-2</v>
      </c>
      <c r="C106" s="3">
        <v>3.0009999999999998E-2</v>
      </c>
      <c r="D106" s="3">
        <v>4.0010000000000004E-2</v>
      </c>
      <c r="E106" s="3">
        <v>4.5010000000000001E-2</v>
      </c>
      <c r="F106" s="3">
        <v>6.0010000000000001E-2</v>
      </c>
      <c r="G106" s="3">
        <v>6.5009999999999998E-2</v>
      </c>
      <c r="H106" s="3">
        <v>7.5009999999999993E-2</v>
      </c>
      <c r="I106" s="3">
        <v>8.0009999999999998E-2</v>
      </c>
      <c r="J106" s="3">
        <v>8.5010000000000002E-2</v>
      </c>
      <c r="K106" s="3">
        <v>9.5009999999999997E-2</v>
      </c>
      <c r="L106" s="3">
        <v>0.10001</v>
      </c>
      <c r="M106" s="3">
        <v>0.10500999999999999</v>
      </c>
      <c r="N106" s="3">
        <v>0.12000999999999999</v>
      </c>
      <c r="O106" s="3">
        <v>0.12501000000000001</v>
      </c>
      <c r="P106" s="3">
        <v>0.13001000000000001</v>
      </c>
      <c r="BT106" s="1">
        <v>1.2927204882231855E-4</v>
      </c>
      <c r="BU106" s="1">
        <v>1.8403447299246244E-4</v>
      </c>
      <c r="BV106" s="1">
        <v>3.2133365161432899E-4</v>
      </c>
      <c r="BW106" s="1">
        <v>4.0370556351450342E-4</v>
      </c>
      <c r="BX106" s="1">
        <v>7.0492859817058214E-4</v>
      </c>
      <c r="BY106" s="1">
        <v>8.2319392120004404E-4</v>
      </c>
      <c r="BZ106" s="1">
        <v>1.0862392287756158E-3</v>
      </c>
      <c r="CA106" s="1">
        <v>1.2309409242242224E-3</v>
      </c>
      <c r="CB106" s="1">
        <v>1.384381019482537E-3</v>
      </c>
      <c r="CC106" s="1">
        <v>1.7173471270842382E-3</v>
      </c>
      <c r="CD106" s="1">
        <v>1.8968132544377881E-3</v>
      </c>
      <c r="CE106" s="1">
        <v>2.0848976023870483E-3</v>
      </c>
      <c r="CF106" s="1">
        <v>2.7006057546652552E-3</v>
      </c>
      <c r="CG106" s="1">
        <v>2.9229147456043538E-3</v>
      </c>
      <c r="CH106" s="1">
        <v>3.1537234517786694E-3</v>
      </c>
      <c r="CI106" s="6"/>
    </row>
    <row r="107" spans="1:101">
      <c r="A107" s="33" t="s">
        <v>136</v>
      </c>
      <c r="B107" s="3">
        <v>2.5010000000000001E-2</v>
      </c>
      <c r="C107" s="3">
        <v>3.0009999999999998E-2</v>
      </c>
      <c r="D107" s="3">
        <v>3.5010000000000006E-2</v>
      </c>
      <c r="E107" s="3">
        <v>4.0010000000000004E-2</v>
      </c>
      <c r="F107" s="3">
        <v>4.5010000000000001E-2</v>
      </c>
      <c r="G107" s="3">
        <v>4.6010000000000002E-2</v>
      </c>
      <c r="H107" s="3">
        <v>5.0010000000000006E-2</v>
      </c>
      <c r="I107" s="3">
        <v>5.5010000000000003E-2</v>
      </c>
      <c r="J107" s="3">
        <v>6.0010000000000001E-2</v>
      </c>
      <c r="K107" s="3">
        <v>6.3009999999999997E-2</v>
      </c>
      <c r="L107" s="3">
        <v>6.5009999999999998E-2</v>
      </c>
      <c r="M107" s="3">
        <v>7.0010000000000003E-2</v>
      </c>
      <c r="N107" s="3">
        <v>7.5009999999999993E-2</v>
      </c>
      <c r="O107" s="3">
        <v>8.0009999999999998E-2</v>
      </c>
      <c r="P107" s="3">
        <v>8.5010000000000002E-2</v>
      </c>
      <c r="Q107" s="3">
        <v>9.0009999999999993E-2</v>
      </c>
      <c r="R107" s="3">
        <v>9.5009999999999997E-2</v>
      </c>
      <c r="S107" s="3">
        <v>0.10001</v>
      </c>
      <c r="T107" s="3">
        <v>0.10200999999999999</v>
      </c>
      <c r="U107" s="3">
        <v>0.10500999999999999</v>
      </c>
      <c r="V107" s="3">
        <v>0.11001</v>
      </c>
      <c r="W107" s="3">
        <v>0.11501</v>
      </c>
      <c r="X107" s="3">
        <v>0.12000999999999999</v>
      </c>
      <c r="Y107" s="3">
        <v>0.12501000000000001</v>
      </c>
      <c r="Z107" s="3">
        <v>0.12801000000000001</v>
      </c>
      <c r="AA107" s="3">
        <v>0.13001000000000001</v>
      </c>
      <c r="AB107" s="3">
        <v>0.13501000000000002</v>
      </c>
      <c r="AC107" s="3">
        <v>0.14001000000000002</v>
      </c>
      <c r="BT107" s="1">
        <v>1.2927204882231855E-4</v>
      </c>
      <c r="BU107" s="1">
        <v>1.8403447299246244E-4</v>
      </c>
      <c r="BV107" s="1">
        <v>2.4808458661990514E-4</v>
      </c>
      <c r="BW107" s="1">
        <v>3.2133365161432899E-4</v>
      </c>
      <c r="BX107" s="1">
        <v>4.0370556351450342E-4</v>
      </c>
      <c r="BY107" s="1">
        <v>4.2126868811326296E-4</v>
      </c>
      <c r="BZ107" s="1">
        <v>4.9513376142647626E-4</v>
      </c>
      <c r="CA107" s="1">
        <v>5.9555914405796549E-4</v>
      </c>
      <c r="CB107" s="1">
        <v>7.0492859817058214E-4</v>
      </c>
      <c r="CC107" s="1">
        <v>7.7482319416426919E-4</v>
      </c>
      <c r="CD107" s="1">
        <v>8.2319392120004404E-4</v>
      </c>
      <c r="CE107" s="1">
        <v>9.5031100904449683E-4</v>
      </c>
      <c r="CF107" s="1">
        <v>1.0862392287756158E-3</v>
      </c>
      <c r="CG107" s="1">
        <v>1.2309409242242224E-3</v>
      </c>
      <c r="CH107" s="1">
        <v>1.384381019482537E-3</v>
      </c>
      <c r="CI107" s="1">
        <v>1.5465266961390122E-3</v>
      </c>
      <c r="CJ107" s="1">
        <v>1.7173471270842382E-3</v>
      </c>
      <c r="CK107" s="1">
        <v>1.8968132544377881E-3</v>
      </c>
      <c r="CL107" s="1">
        <v>1.9710142964194984E-3</v>
      </c>
      <c r="CM107" s="1">
        <v>2.0848976023870483E-3</v>
      </c>
      <c r="CN107" s="1">
        <v>2.2815741180086122E-3</v>
      </c>
      <c r="CO107" s="1">
        <v>2.4868180347778009E-3</v>
      </c>
      <c r="CP107" s="1">
        <v>2.7006057546652552E-3</v>
      </c>
      <c r="CQ107" s="1">
        <v>2.9229147456043538E-3</v>
      </c>
      <c r="CR107" s="1">
        <v>3.0603813448725247E-3</v>
      </c>
      <c r="CS107" s="1">
        <v>3.1537234517786694E-3</v>
      </c>
      <c r="CT107" s="1">
        <v>3.3930112146857054E-3</v>
      </c>
      <c r="CU107" s="1">
        <v>3.6407582033239879E-3</v>
      </c>
    </row>
    <row r="108" spans="1:101">
      <c r="A108" s="33" t="s">
        <v>137</v>
      </c>
      <c r="B108" s="3">
        <v>2.5010000000000001E-2</v>
      </c>
      <c r="C108" s="3">
        <v>3.0009999999999998E-2</v>
      </c>
      <c r="D108" s="3">
        <v>3.5010000000000006E-2</v>
      </c>
      <c r="E108" s="3">
        <v>4.0010000000000004E-2</v>
      </c>
      <c r="F108" s="3">
        <v>4.5010000000000001E-2</v>
      </c>
      <c r="G108" s="3">
        <v>4.6010000000000002E-2</v>
      </c>
      <c r="H108" s="3">
        <v>5.0010000000000006E-2</v>
      </c>
      <c r="I108" s="3">
        <v>5.5010000000000003E-2</v>
      </c>
      <c r="J108" s="3">
        <v>6.0010000000000001E-2</v>
      </c>
      <c r="K108" s="3">
        <v>6.3009999999999997E-2</v>
      </c>
      <c r="L108" s="3">
        <v>6.5009999999999998E-2</v>
      </c>
      <c r="M108" s="3">
        <v>7.0010000000000003E-2</v>
      </c>
      <c r="N108" s="3">
        <v>7.5009999999999993E-2</v>
      </c>
      <c r="O108" s="3">
        <v>8.0009999999999998E-2</v>
      </c>
      <c r="P108" s="3">
        <v>8.5010000000000002E-2</v>
      </c>
      <c r="Q108" s="3">
        <v>9.0009999999999993E-2</v>
      </c>
      <c r="R108" s="3">
        <v>9.5009999999999997E-2</v>
      </c>
      <c r="S108" s="3">
        <v>0.10001</v>
      </c>
      <c r="T108" s="3">
        <v>0.10200999999999999</v>
      </c>
      <c r="U108" s="3">
        <v>0.10500999999999999</v>
      </c>
      <c r="V108" s="3">
        <v>0.11001</v>
      </c>
      <c r="W108" s="3">
        <v>0.11501</v>
      </c>
      <c r="X108" s="3">
        <v>0.12000999999999999</v>
      </c>
      <c r="Y108" s="3">
        <v>0.12501000000000001</v>
      </c>
      <c r="Z108" s="3">
        <v>0.12801000000000001</v>
      </c>
      <c r="AA108" s="3">
        <v>0.13001000000000001</v>
      </c>
      <c r="AB108" s="3">
        <v>0.13501000000000002</v>
      </c>
      <c r="AC108" s="3">
        <v>0.14001000000000002</v>
      </c>
      <c r="BT108" s="1">
        <v>1.2927204882231855E-4</v>
      </c>
      <c r="BU108" s="1">
        <v>1.8403447299246244E-4</v>
      </c>
      <c r="BV108" s="1">
        <v>2.4808458661990514E-4</v>
      </c>
      <c r="BW108" s="1">
        <v>3.2133365161432899E-4</v>
      </c>
      <c r="BX108" s="1">
        <v>4.0370556351450342E-4</v>
      </c>
      <c r="BY108" s="1">
        <v>4.2126868811326296E-4</v>
      </c>
      <c r="BZ108" s="1">
        <v>4.9513376142647626E-4</v>
      </c>
      <c r="CA108" s="1">
        <v>5.9555914405796549E-4</v>
      </c>
      <c r="CB108" s="1">
        <v>7.0492859817058214E-4</v>
      </c>
      <c r="CC108" s="1">
        <v>7.7482319416426919E-4</v>
      </c>
      <c r="CD108" s="1">
        <v>8.2319392120004404E-4</v>
      </c>
      <c r="CE108" s="1">
        <v>9.5031100904449683E-4</v>
      </c>
      <c r="CF108" s="1">
        <v>1.0862392287756158E-3</v>
      </c>
      <c r="CG108" s="1">
        <v>1.2309409242242224E-3</v>
      </c>
      <c r="CH108" s="1">
        <v>1.384381019482537E-3</v>
      </c>
      <c r="CI108" s="1">
        <v>1.5465266961390122E-3</v>
      </c>
      <c r="CJ108" s="1">
        <v>1.7173471270842382E-3</v>
      </c>
      <c r="CK108" s="1">
        <v>1.8968132544377881E-3</v>
      </c>
      <c r="CL108" s="1">
        <v>1.9710142964194984E-3</v>
      </c>
      <c r="CM108" s="1">
        <v>2.0848976023870483E-3</v>
      </c>
      <c r="CN108" s="1">
        <v>2.2815741180086122E-3</v>
      </c>
      <c r="CO108" s="1">
        <v>2.4868180347778009E-3</v>
      </c>
      <c r="CP108" s="1">
        <v>2.7006057546652552E-3</v>
      </c>
      <c r="CQ108" s="1">
        <v>2.9229147456043538E-3</v>
      </c>
      <c r="CR108" s="1">
        <v>3.0603813448725247E-3</v>
      </c>
      <c r="CS108" s="1">
        <v>3.1537234517786694E-3</v>
      </c>
      <c r="CT108" s="1">
        <v>3.3930112146857054E-3</v>
      </c>
      <c r="CU108" s="1">
        <v>3.6407582033239879E-3</v>
      </c>
    </row>
    <row r="109" spans="1:101">
      <c r="A109" t="s">
        <v>113</v>
      </c>
      <c r="B109" s="2">
        <v>3.0009999999999998E-2</v>
      </c>
      <c r="C109" s="2">
        <v>4.5010000000000001E-2</v>
      </c>
      <c r="D109" s="2">
        <v>6.5009999999999998E-2</v>
      </c>
      <c r="E109" s="2">
        <v>8.0009999999999998E-2</v>
      </c>
      <c r="F109" s="2">
        <v>0.10500999999999999</v>
      </c>
      <c r="G109" s="2">
        <v>0.12501000000000001</v>
      </c>
      <c r="BT109" s="10">
        <v>1.3771080991491761E-4</v>
      </c>
      <c r="BU109" s="10">
        <v>3.9129125458909562E-4</v>
      </c>
      <c r="BV109" s="10">
        <v>7.8619303888867789E-4</v>
      </c>
      <c r="BW109" s="10">
        <v>1.2292887986502373E-3</v>
      </c>
      <c r="BX109" s="10">
        <v>1.9422687558472997E-3</v>
      </c>
      <c r="BY109" s="10">
        <v>2.9967847608795223E-3</v>
      </c>
    </row>
    <row r="110" spans="1:101">
      <c r="A110" t="s">
        <v>114</v>
      </c>
      <c r="B110" s="2">
        <v>2.5010000000000001E-2</v>
      </c>
      <c r="C110" s="2">
        <v>4.0010000000000004E-2</v>
      </c>
      <c r="D110" s="2">
        <v>6.0010000000000001E-2</v>
      </c>
      <c r="E110" s="2">
        <v>8.0009999999999998E-2</v>
      </c>
      <c r="F110" s="2">
        <v>0.10001</v>
      </c>
      <c r="G110" s="2">
        <v>0.12000999999999999</v>
      </c>
      <c r="BT110" s="10">
        <v>1.1860947895336951E-4</v>
      </c>
      <c r="BU110" s="10">
        <v>2.9430552495156905E-4</v>
      </c>
      <c r="BV110" s="10">
        <v>6.6766049115952336E-4</v>
      </c>
      <c r="BW110" s="10">
        <v>1.0863927150290826E-3</v>
      </c>
      <c r="BX110" s="10">
        <v>1.7421146748898735E-3</v>
      </c>
      <c r="BY110" s="10">
        <v>2.4407202216855514E-3</v>
      </c>
    </row>
    <row r="111" spans="1:101">
      <c r="A111" t="s">
        <v>115</v>
      </c>
      <c r="B111" s="2">
        <v>4.2010000000000006E-2</v>
      </c>
      <c r="C111" s="2">
        <v>5.6010000000000004E-2</v>
      </c>
      <c r="D111" s="2">
        <v>6.9010000000000002E-2</v>
      </c>
      <c r="E111" s="2">
        <v>9.3009999999999995E-2</v>
      </c>
      <c r="BT111" s="10">
        <v>2.9880945889008325E-4</v>
      </c>
      <c r="BU111" s="10">
        <v>5.8247431415988239E-4</v>
      </c>
      <c r="BV111" s="10">
        <v>8.7631069214876348E-4</v>
      </c>
      <c r="BW111" s="10">
        <v>1.6086393518787048E-3</v>
      </c>
    </row>
    <row r="112" spans="1:101">
      <c r="A112" t="s">
        <v>116</v>
      </c>
      <c r="B112" s="2">
        <v>2.9010000000000001E-2</v>
      </c>
      <c r="C112" s="2">
        <v>4.301E-2</v>
      </c>
      <c r="D112" s="2">
        <v>5.101E-2</v>
      </c>
      <c r="E112" s="2">
        <v>6.8010000000000001E-2</v>
      </c>
      <c r="F112" s="2">
        <v>8.9009999999999992E-2</v>
      </c>
      <c r="G112" s="2">
        <v>0.11800999999999999</v>
      </c>
      <c r="BT112" s="10">
        <v>1.4747753402235856E-4</v>
      </c>
      <c r="BU112" s="10">
        <v>3.0114721639601063E-4</v>
      </c>
      <c r="BV112" s="10">
        <v>4.6821198529753638E-4</v>
      </c>
      <c r="BW112" s="10">
        <v>8.1602676656467444E-4</v>
      </c>
      <c r="BX112" s="10">
        <v>1.3777015325941693E-3</v>
      </c>
      <c r="BY112" s="10">
        <v>2.4161960831791287E-3</v>
      </c>
    </row>
    <row r="113" spans="1:77">
      <c r="A113" t="s">
        <v>117</v>
      </c>
      <c r="B113" s="2">
        <v>4.301E-2</v>
      </c>
      <c r="C113" s="2">
        <v>5.5010000000000003E-2</v>
      </c>
      <c r="D113" s="2">
        <v>7.5009999999999993E-2</v>
      </c>
      <c r="E113" s="2">
        <v>0.10101</v>
      </c>
      <c r="BT113" s="10">
        <v>3.1308768134352043E-4</v>
      </c>
      <c r="BU113" s="10">
        <v>5.5785882794894719E-4</v>
      </c>
      <c r="BV113" s="10">
        <v>1.0156749311294802E-3</v>
      </c>
      <c r="BW113" s="10">
        <v>1.8000680864537503E-3</v>
      </c>
    </row>
    <row r="114" spans="1:77">
      <c r="A114" t="s">
        <v>118</v>
      </c>
      <c r="B114" s="2">
        <v>4.301E-2</v>
      </c>
      <c r="C114" s="2">
        <v>5.6010000000000004E-2</v>
      </c>
      <c r="D114" s="2">
        <v>7.0010000000000003E-2</v>
      </c>
      <c r="E114" s="2">
        <v>0.10600999999999999</v>
      </c>
      <c r="BT114" s="10">
        <v>3.2218771372763736E-4</v>
      </c>
      <c r="BU114" s="10">
        <v>5.747733316409417E-4</v>
      </c>
      <c r="BV114" s="10">
        <v>8.6258910123967244E-4</v>
      </c>
      <c r="BW114" s="10">
        <v>1.9659295429868251E-3</v>
      </c>
    </row>
    <row r="115" spans="1:77">
      <c r="A115" t="s">
        <v>119</v>
      </c>
      <c r="B115" s="2">
        <v>3.3010000000000005E-2</v>
      </c>
      <c r="C115" s="2">
        <v>4.301E-2</v>
      </c>
      <c r="D115" s="2">
        <v>5.6010000000000004E-2</v>
      </c>
      <c r="E115" s="2">
        <v>7.0010000000000003E-2</v>
      </c>
      <c r="F115" s="2">
        <v>0.10001</v>
      </c>
      <c r="G115" s="2">
        <v>0.13601000000000002</v>
      </c>
      <c r="BT115" s="10">
        <v>1.8620259510836201E-4</v>
      </c>
      <c r="BU115" s="10">
        <v>3.2220402840636448E-4</v>
      </c>
      <c r="BV115" s="10">
        <v>5.8092394334763873E-4</v>
      </c>
      <c r="BW115" s="10">
        <v>8.6464582916297606E-4</v>
      </c>
      <c r="BX115" s="10">
        <v>1.692717245656073E-3</v>
      </c>
      <c r="BY115" s="10">
        <v>3.0546682242152106E-3</v>
      </c>
    </row>
    <row r="116" spans="1:77">
      <c r="A116" t="s">
        <v>120</v>
      </c>
      <c r="B116" s="2">
        <v>3.2010000000000004E-2</v>
      </c>
      <c r="C116" s="2">
        <v>4.7010000000000003E-2</v>
      </c>
      <c r="D116" s="2">
        <v>6.8010000000000001E-2</v>
      </c>
      <c r="E116" s="2">
        <v>8.0009999999999998E-2</v>
      </c>
      <c r="F116" s="2">
        <v>0.10700999999999999</v>
      </c>
      <c r="G116" s="2">
        <v>0.11900999999999999</v>
      </c>
      <c r="BT116" s="10">
        <v>1.9269746663981024E-4</v>
      </c>
      <c r="BU116" s="10">
        <v>4.037339162315774E-4</v>
      </c>
      <c r="BV116" s="10">
        <v>8.3223905201230963E-4</v>
      </c>
      <c r="BW116" s="10">
        <v>1.1812222253996438E-3</v>
      </c>
      <c r="BX116" s="10">
        <v>2.0072407466663173E-3</v>
      </c>
      <c r="BY116" s="10">
        <v>2.4547850587362547E-3</v>
      </c>
    </row>
    <row r="117" spans="1:77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</row>
    <row r="147" spans="1:2">
      <c r="A147" s="14" t="s">
        <v>2</v>
      </c>
      <c r="B147" s="18" t="s">
        <v>3</v>
      </c>
    </row>
    <row r="148" spans="1:2">
      <c r="A148" t="s">
        <v>6</v>
      </c>
      <c r="B148" s="1">
        <v>16.399999999999999</v>
      </c>
    </row>
    <row r="149" spans="1:2">
      <c r="A149" t="s">
        <v>7</v>
      </c>
      <c r="B149" s="1">
        <v>17.3</v>
      </c>
    </row>
    <row r="150" spans="1:2">
      <c r="A150" t="s">
        <v>8</v>
      </c>
      <c r="B150" s="1">
        <v>18.399999999999999</v>
      </c>
    </row>
    <row r="151" spans="1:2">
      <c r="A151" t="s">
        <v>9</v>
      </c>
      <c r="B151" s="1">
        <v>19.399999999999999</v>
      </c>
    </row>
    <row r="152" spans="1:2">
      <c r="A152" t="s">
        <v>10</v>
      </c>
      <c r="B152" s="1">
        <v>20.6</v>
      </c>
    </row>
    <row r="153" spans="1:2">
      <c r="A153" t="s">
        <v>11</v>
      </c>
      <c r="B153" s="1">
        <v>21.8</v>
      </c>
    </row>
    <row r="154" spans="1:2">
      <c r="A154" t="s">
        <v>12</v>
      </c>
      <c r="B154" s="1">
        <v>23.1</v>
      </c>
    </row>
    <row r="155" spans="1:2">
      <c r="A155" t="s">
        <v>13</v>
      </c>
      <c r="B155" s="1">
        <v>24.5</v>
      </c>
    </row>
    <row r="156" spans="1:2">
      <c r="A156" t="s">
        <v>14</v>
      </c>
      <c r="B156" s="1">
        <v>26</v>
      </c>
    </row>
    <row r="157" spans="1:2">
      <c r="A157" t="s">
        <v>15</v>
      </c>
      <c r="B157" s="1">
        <v>27.5</v>
      </c>
    </row>
    <row r="158" spans="1:2">
      <c r="A158" t="s">
        <v>16</v>
      </c>
      <c r="B158" s="1">
        <v>29.1</v>
      </c>
    </row>
    <row r="159" spans="1:2">
      <c r="A159" t="s">
        <v>17</v>
      </c>
      <c r="B159" s="1">
        <v>30.9</v>
      </c>
    </row>
    <row r="160" spans="1:2">
      <c r="A160" t="s">
        <v>18</v>
      </c>
      <c r="B160" s="1">
        <v>32.700000000000003</v>
      </c>
    </row>
    <row r="161" spans="1:2">
      <c r="A161" t="s">
        <v>19</v>
      </c>
      <c r="B161" s="1">
        <v>34.6</v>
      </c>
    </row>
    <row r="162" spans="1:2">
      <c r="A162" t="s">
        <v>20</v>
      </c>
      <c r="B162" s="1">
        <v>36.700000000000003</v>
      </c>
    </row>
    <row r="163" spans="1:2">
      <c r="A163" t="s">
        <v>21</v>
      </c>
      <c r="B163" s="1">
        <v>38.9</v>
      </c>
    </row>
    <row r="164" spans="1:2">
      <c r="A164" t="s">
        <v>22</v>
      </c>
      <c r="B164" s="1">
        <v>41.2</v>
      </c>
    </row>
    <row r="165" spans="1:2">
      <c r="A165" t="s">
        <v>23</v>
      </c>
      <c r="B165" s="1">
        <v>43.7</v>
      </c>
    </row>
    <row r="166" spans="1:2">
      <c r="A166" t="s">
        <v>24</v>
      </c>
      <c r="B166" s="1">
        <v>46.2</v>
      </c>
    </row>
    <row r="167" spans="1:2">
      <c r="A167" t="s">
        <v>25</v>
      </c>
      <c r="B167" s="1">
        <v>49</v>
      </c>
    </row>
    <row r="168" spans="1:2">
      <c r="A168" t="s">
        <v>26</v>
      </c>
      <c r="B168" s="1">
        <v>51.9</v>
      </c>
    </row>
    <row r="169" spans="1:2">
      <c r="A169" t="s">
        <v>27</v>
      </c>
      <c r="B169" s="1">
        <v>55</v>
      </c>
    </row>
    <row r="170" spans="1:2">
      <c r="A170" t="s">
        <v>28</v>
      </c>
      <c r="B170" s="1">
        <v>58.3</v>
      </c>
    </row>
    <row r="171" spans="1:2">
      <c r="A171" t="s">
        <v>29</v>
      </c>
      <c r="B171" s="1">
        <v>61.7</v>
      </c>
    </row>
    <row r="172" spans="1:2">
      <c r="A172" t="s">
        <v>30</v>
      </c>
      <c r="B172" s="1">
        <v>65.400000000000006</v>
      </c>
    </row>
    <row r="173" spans="1:2">
      <c r="A173" t="s">
        <v>31</v>
      </c>
      <c r="B173" s="1">
        <v>69.3</v>
      </c>
    </row>
    <row r="174" spans="1:2">
      <c r="A174" t="s">
        <v>32</v>
      </c>
      <c r="B174" s="1">
        <v>73.400000000000006</v>
      </c>
    </row>
    <row r="175" spans="1:2">
      <c r="A175" t="s">
        <v>33</v>
      </c>
      <c r="B175" s="1">
        <v>77.8</v>
      </c>
    </row>
    <row r="176" spans="1:2">
      <c r="A176" t="s">
        <v>34</v>
      </c>
      <c r="B176" s="1">
        <v>82.4</v>
      </c>
    </row>
    <row r="177" spans="1:2">
      <c r="A177" t="s">
        <v>35</v>
      </c>
      <c r="B177" s="1">
        <v>87.3</v>
      </c>
    </row>
    <row r="178" spans="1:2">
      <c r="A178" t="s">
        <v>36</v>
      </c>
      <c r="B178" s="1">
        <v>92.5</v>
      </c>
    </row>
    <row r="179" spans="1:2">
      <c r="A179" t="s">
        <v>37</v>
      </c>
      <c r="B179" s="1">
        <v>98</v>
      </c>
    </row>
    <row r="180" spans="1:2">
      <c r="A180" t="s">
        <v>38</v>
      </c>
      <c r="B180" s="1">
        <v>103.8</v>
      </c>
    </row>
    <row r="181" spans="1:2">
      <c r="A181" t="s">
        <v>39</v>
      </c>
      <c r="B181" s="1">
        <v>110</v>
      </c>
    </row>
    <row r="182" spans="1:2">
      <c r="A182" t="s">
        <v>40</v>
      </c>
      <c r="B182" s="1">
        <v>116.5</v>
      </c>
    </row>
    <row r="183" spans="1:2">
      <c r="A183" t="s">
        <v>41</v>
      </c>
      <c r="B183" s="1">
        <v>123.5</v>
      </c>
    </row>
    <row r="184" spans="1:2">
      <c r="A184" t="s">
        <v>42</v>
      </c>
      <c r="B184" s="1">
        <v>130.80000000000001</v>
      </c>
    </row>
    <row r="185" spans="1:2">
      <c r="A185" t="s">
        <v>43</v>
      </c>
      <c r="B185" s="1">
        <v>138.6</v>
      </c>
    </row>
    <row r="186" spans="1:2">
      <c r="A186" t="s">
        <v>44</v>
      </c>
      <c r="B186" s="1">
        <v>146.80000000000001</v>
      </c>
    </row>
    <row r="187" spans="1:2">
      <c r="A187" t="s">
        <v>45</v>
      </c>
      <c r="B187" s="1">
        <v>155.6</v>
      </c>
    </row>
    <row r="188" spans="1:2">
      <c r="A188" t="s">
        <v>46</v>
      </c>
      <c r="B188" s="1">
        <v>164.8</v>
      </c>
    </row>
    <row r="189" spans="1:2">
      <c r="A189" t="s">
        <v>47</v>
      </c>
      <c r="B189" s="1">
        <v>174.6</v>
      </c>
    </row>
    <row r="190" spans="1:2">
      <c r="A190" t="s">
        <v>48</v>
      </c>
      <c r="B190" s="1">
        <v>185</v>
      </c>
    </row>
    <row r="191" spans="1:2">
      <c r="A191" t="s">
        <v>49</v>
      </c>
      <c r="B191" s="1">
        <v>196</v>
      </c>
    </row>
    <row r="192" spans="1:2">
      <c r="A192" t="s">
        <v>50</v>
      </c>
      <c r="B192" s="1">
        <v>207.7</v>
      </c>
    </row>
    <row r="193" spans="1:2">
      <c r="A193" t="s">
        <v>51</v>
      </c>
      <c r="B193" s="1">
        <v>220</v>
      </c>
    </row>
    <row r="194" spans="1:2">
      <c r="A194" t="s">
        <v>52</v>
      </c>
      <c r="B194" s="1">
        <v>233.1</v>
      </c>
    </row>
    <row r="195" spans="1:2">
      <c r="A195" t="s">
        <v>53</v>
      </c>
      <c r="B195" s="1">
        <v>246.9</v>
      </c>
    </row>
    <row r="196" spans="1:2">
      <c r="A196" t="s">
        <v>54</v>
      </c>
      <c r="B196" s="1">
        <v>261.60000000000002</v>
      </c>
    </row>
    <row r="197" spans="1:2">
      <c r="A197" t="s">
        <v>55</v>
      </c>
      <c r="B197" s="1">
        <v>277.2</v>
      </c>
    </row>
    <row r="198" spans="1:2">
      <c r="A198" t="s">
        <v>56</v>
      </c>
      <c r="B198" s="1">
        <v>293.7</v>
      </c>
    </row>
    <row r="199" spans="1:2">
      <c r="A199" t="s">
        <v>57</v>
      </c>
      <c r="B199" s="1">
        <v>311.10000000000002</v>
      </c>
    </row>
    <row r="200" spans="1:2">
      <c r="A200" t="s">
        <v>58</v>
      </c>
      <c r="B200" s="1">
        <v>329.6</v>
      </c>
    </row>
    <row r="201" spans="1:2">
      <c r="A201" t="s">
        <v>59</v>
      </c>
      <c r="B201" s="1">
        <v>349.2</v>
      </c>
    </row>
    <row r="202" spans="1:2">
      <c r="A202" t="s">
        <v>60</v>
      </c>
      <c r="B202" s="1">
        <v>370</v>
      </c>
    </row>
    <row r="203" spans="1:2">
      <c r="A203" t="s">
        <v>61</v>
      </c>
      <c r="B203" s="1">
        <v>392</v>
      </c>
    </row>
    <row r="204" spans="1:2">
      <c r="A204" t="s">
        <v>62</v>
      </c>
      <c r="B204" s="1">
        <v>415.3</v>
      </c>
    </row>
    <row r="205" spans="1:2">
      <c r="A205" t="s">
        <v>63</v>
      </c>
      <c r="B205" s="1">
        <v>440</v>
      </c>
    </row>
    <row r="206" spans="1:2">
      <c r="A206" t="s">
        <v>64</v>
      </c>
      <c r="B206" s="1">
        <v>466.2</v>
      </c>
    </row>
    <row r="207" spans="1:2">
      <c r="A207" t="s">
        <v>65</v>
      </c>
      <c r="B207" s="1">
        <v>493.9</v>
      </c>
    </row>
    <row r="208" spans="1:2">
      <c r="A208" t="s">
        <v>66</v>
      </c>
      <c r="B208" s="1">
        <v>523.29999999999995</v>
      </c>
    </row>
    <row r="209" spans="1:2">
      <c r="A209" t="s">
        <v>67</v>
      </c>
      <c r="B209" s="1">
        <v>554.4</v>
      </c>
    </row>
    <row r="210" spans="1:2">
      <c r="A210" t="s">
        <v>68</v>
      </c>
      <c r="B210" s="1">
        <v>587.29999999999995</v>
      </c>
    </row>
    <row r="211" spans="1:2">
      <c r="A211" t="s">
        <v>69</v>
      </c>
      <c r="B211" s="1">
        <v>622.29999999999995</v>
      </c>
    </row>
    <row r="212" spans="1:2">
      <c r="A212" t="s">
        <v>70</v>
      </c>
      <c r="B212" s="1">
        <v>659.3</v>
      </c>
    </row>
    <row r="213" spans="1:2">
      <c r="A213" t="s">
        <v>71</v>
      </c>
      <c r="B213" s="1">
        <v>698.5</v>
      </c>
    </row>
    <row r="214" spans="1:2">
      <c r="A214" t="s">
        <v>72</v>
      </c>
      <c r="B214" s="1">
        <v>740</v>
      </c>
    </row>
    <row r="215" spans="1:2">
      <c r="A215" t="s">
        <v>73</v>
      </c>
      <c r="B215" s="1">
        <v>784</v>
      </c>
    </row>
    <row r="217" spans="1:2">
      <c r="A217" s="14" t="s">
        <v>90</v>
      </c>
      <c r="B217" s="18" t="s">
        <v>121</v>
      </c>
    </row>
    <row r="218" spans="1:2">
      <c r="A218" t="s">
        <v>76</v>
      </c>
      <c r="B218" s="1">
        <v>5</v>
      </c>
    </row>
    <row r="219" spans="1:2">
      <c r="A219" t="s">
        <v>78</v>
      </c>
      <c r="B219" s="1">
        <v>7</v>
      </c>
    </row>
    <row r="220" spans="1:2">
      <c r="A220" t="s">
        <v>79</v>
      </c>
      <c r="B220" s="1">
        <v>5</v>
      </c>
    </row>
    <row r="221" spans="1:2">
      <c r="A221" t="s">
        <v>80</v>
      </c>
      <c r="B221" s="1">
        <v>5</v>
      </c>
    </row>
    <row r="222" spans="1:2">
      <c r="A222" t="s">
        <v>87</v>
      </c>
      <c r="B222" s="1">
        <v>0</v>
      </c>
    </row>
    <row r="223" spans="1:2">
      <c r="A223" t="s">
        <v>81</v>
      </c>
      <c r="B223" s="1">
        <v>0</v>
      </c>
    </row>
    <row r="224" spans="1:2">
      <c r="A224" t="s">
        <v>82</v>
      </c>
      <c r="B224" s="1">
        <v>1</v>
      </c>
    </row>
    <row r="225" spans="1:2">
      <c r="A225" t="s">
        <v>74</v>
      </c>
      <c r="B225" s="1">
        <v>3</v>
      </c>
    </row>
    <row r="226" spans="1:2">
      <c r="A226" t="s">
        <v>75</v>
      </c>
      <c r="B226" s="1">
        <v>4</v>
      </c>
    </row>
    <row r="227" spans="1:2">
      <c r="A227" t="s">
        <v>77</v>
      </c>
      <c r="B227" s="1">
        <v>6</v>
      </c>
    </row>
  </sheetData>
  <mergeCells count="1">
    <mergeCell ref="I3:J3"/>
  </mergeCells>
  <conditionalFormatting sqref="I5:I11">
    <cfRule type="expression" dxfId="7" priority="15" stopIfTrue="1">
      <formula>IF($A$11=0,0,1)</formula>
    </cfRule>
  </conditionalFormatting>
  <conditionalFormatting sqref="J5:J11">
    <cfRule type="expression" dxfId="6" priority="14" stopIfTrue="1">
      <formula>IF($A$7="Free",0,1)</formula>
    </cfRule>
  </conditionalFormatting>
  <conditionalFormatting sqref="I21:I27">
    <cfRule type="expression" dxfId="5" priority="9" stopIfTrue="1">
      <formula>IF($A$27=0,0,1)</formula>
    </cfRule>
  </conditionalFormatting>
  <conditionalFormatting sqref="J21:J27">
    <cfRule type="expression" dxfId="4" priority="8" stopIfTrue="1">
      <formula>IF($A$23="Free",0,1)</formula>
    </cfRule>
  </conditionalFormatting>
  <conditionalFormatting sqref="I29:I35">
    <cfRule type="expression" dxfId="3" priority="7" stopIfTrue="1">
      <formula>IF($A$35=0,0,1)</formula>
    </cfRule>
  </conditionalFormatting>
  <conditionalFormatting sqref="J29:J35">
    <cfRule type="expression" dxfId="2" priority="6" stopIfTrue="1">
      <formula>IF($A$31="Free",0,1)</formula>
    </cfRule>
  </conditionalFormatting>
  <conditionalFormatting sqref="I13:I19">
    <cfRule type="expression" dxfId="1" priority="2" stopIfTrue="1">
      <formula>IF($A$19=0,0,1)</formula>
    </cfRule>
  </conditionalFormatting>
  <conditionalFormatting sqref="J13:J19">
    <cfRule type="expression" dxfId="0" priority="1" stopIfTrue="1">
      <formula>IF($A$15="Free",0,1)</formula>
    </cfRule>
  </conditionalFormatting>
  <dataValidations count="8">
    <dataValidation type="list" allowBlank="1" showInputMessage="1" showErrorMessage="1" sqref="J29:J35 J5:J11 J21:J27 J13:J19 A17 A25 A33 D37 A9">
      <formula1>$A$148:$A$215</formula1>
    </dataValidation>
    <dataValidation type="list" allowBlank="1" showInputMessage="1" showErrorMessage="1" sqref="E40:E42">
      <formula1>$O$44:$O$45</formula1>
    </dataValidation>
    <dataValidation type="list" allowBlank="1" showInputMessage="1" showErrorMessage="1" sqref="A7 A15 A23 A31">
      <formula1>$A$218:$A$227</formula1>
    </dataValidation>
    <dataValidation type="list" allowBlank="1" showInputMessage="1" showErrorMessage="1" sqref="A5 A13 A21 A29">
      <formula1>$A$44:$A$116</formula1>
    </dataValidation>
    <dataValidation type="list" allowBlank="1" showInputMessage="1" showErrorMessage="1" sqref="B5:B11">
      <formula1>$K$5:$CB$5</formula1>
    </dataValidation>
    <dataValidation type="list" allowBlank="1" showInputMessage="1" showErrorMessage="1" sqref="B13:B19">
      <formula1>$K$13:$CB$13</formula1>
    </dataValidation>
    <dataValidation type="list" allowBlank="1" showInputMessage="1" showErrorMessage="1" sqref="B21:B27">
      <formula1>$K$21:$CB$21</formula1>
    </dataValidation>
    <dataValidation type="list" allowBlank="1" showInputMessage="1" showErrorMessage="1" sqref="B29:B35 B37">
      <formula1>$K$29:$CB$29</formula1>
    </dataValidation>
  </dataValidations>
  <printOptions horizontalCentered="1" verticalCentered="1"/>
  <pageMargins left="0.2" right="0.2" top="0.25" bottom="0.25" header="0.3" footer="0.3"/>
  <pageSetup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TensionCalculator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</dc:creator>
  <cp:lastModifiedBy>Ken Hutchinson</cp:lastModifiedBy>
  <cp:lastPrinted>2014-04-09T21:05:21Z</cp:lastPrinted>
  <dcterms:created xsi:type="dcterms:W3CDTF">2013-02-27T22:00:53Z</dcterms:created>
  <dcterms:modified xsi:type="dcterms:W3CDTF">2015-03-23T13:59:28Z</dcterms:modified>
</cp:coreProperties>
</file>