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wrence/Documents/LARRY'S DOCUMENTS/Personal/Bass/"/>
    </mc:Choice>
  </mc:AlternateContent>
  <xr:revisionPtr revIDLastSave="0" documentId="13_ncr:1_{84B0EEA9-6458-B045-96BA-7AFE6DB9AE7E}" xr6:coauthVersionLast="45" xr6:coauthVersionMax="45" xr10:uidLastSave="{00000000-0000-0000-0000-000000000000}"/>
  <bookViews>
    <workbookView xWindow="940" yWindow="1520" windowWidth="40080" windowHeight="17440" xr2:uid="{44B7AB7D-CB9D-BA43-A362-A2272E653600}"/>
  </bookViews>
  <sheets>
    <sheet name="Tension" sheetId="1" r:id="rId1"/>
    <sheet name="Links and formulae use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1" i="1" l="1"/>
  <c r="J11" i="1"/>
  <c r="K11" i="1"/>
  <c r="L11" i="1"/>
  <c r="M11" i="1"/>
  <c r="F189" i="1"/>
  <c r="E189" i="1"/>
  <c r="D189" i="1"/>
  <c r="C189" i="1"/>
  <c r="F182" i="1"/>
  <c r="E182" i="1"/>
  <c r="D182" i="1"/>
  <c r="C182" i="1"/>
  <c r="F175" i="1"/>
  <c r="E175" i="1"/>
  <c r="D175" i="1"/>
  <c r="C175" i="1"/>
  <c r="B175" i="1"/>
  <c r="F168" i="1"/>
  <c r="E168" i="1"/>
  <c r="D168" i="1"/>
  <c r="C168" i="1"/>
  <c r="M18" i="1"/>
  <c r="L18" i="1"/>
  <c r="K18" i="1"/>
  <c r="J18" i="1"/>
  <c r="J16" i="1" s="1"/>
  <c r="J77" i="1" l="1"/>
  <c r="M77" i="1"/>
  <c r="L77" i="1"/>
  <c r="K77" i="1"/>
  <c r="F277" i="1" l="1"/>
  <c r="F280" i="1" s="1"/>
  <c r="E277" i="1"/>
  <c r="E280" i="1" s="1"/>
  <c r="D277" i="1"/>
  <c r="D280" i="1" s="1"/>
  <c r="C277" i="1"/>
  <c r="C280" i="1" s="1"/>
  <c r="F248" i="1"/>
  <c r="F251" i="1" s="1"/>
  <c r="E248" i="1"/>
  <c r="E251" i="1" s="1"/>
  <c r="D248" i="1"/>
  <c r="D251" i="1" s="1"/>
  <c r="C248" i="1"/>
  <c r="C251" i="1" s="1"/>
  <c r="F241" i="1"/>
  <c r="F244" i="1" s="1"/>
  <c r="E241" i="1"/>
  <c r="E244" i="1" s="1"/>
  <c r="D241" i="1"/>
  <c r="D244" i="1" s="1"/>
  <c r="C241" i="1"/>
  <c r="C244" i="1" s="1"/>
  <c r="F270" i="1"/>
  <c r="F273" i="1" s="1"/>
  <c r="E270" i="1"/>
  <c r="E273" i="1" s="1"/>
  <c r="D270" i="1"/>
  <c r="D273" i="1" s="1"/>
  <c r="C270" i="1"/>
  <c r="C273" i="1" s="1"/>
  <c r="F262" i="1"/>
  <c r="F265" i="1" s="1"/>
  <c r="E262" i="1"/>
  <c r="E265" i="1" s="1"/>
  <c r="D262" i="1"/>
  <c r="D265" i="1" s="1"/>
  <c r="C262" i="1"/>
  <c r="C265" i="1" s="1"/>
  <c r="F255" i="1"/>
  <c r="F258" i="1" s="1"/>
  <c r="E255" i="1"/>
  <c r="E258" i="1" s="1"/>
  <c r="D255" i="1"/>
  <c r="D258" i="1" s="1"/>
  <c r="C255" i="1"/>
  <c r="C258" i="1" s="1"/>
  <c r="F234" i="1"/>
  <c r="F237" i="1" s="1"/>
  <c r="E234" i="1"/>
  <c r="E237" i="1" s="1"/>
  <c r="D234" i="1"/>
  <c r="D237" i="1" s="1"/>
  <c r="C234" i="1"/>
  <c r="C237" i="1" s="1"/>
  <c r="B234" i="1"/>
  <c r="B237" i="1" s="1"/>
  <c r="F226" i="1"/>
  <c r="F229" i="1" s="1"/>
  <c r="E226" i="1"/>
  <c r="E229" i="1" s="1"/>
  <c r="D226" i="1"/>
  <c r="D229" i="1" s="1"/>
  <c r="C226" i="1"/>
  <c r="C229" i="1" s="1"/>
  <c r="B226" i="1"/>
  <c r="B229" i="1" s="1"/>
  <c r="F218" i="1"/>
  <c r="F221" i="1" s="1"/>
  <c r="E218" i="1"/>
  <c r="E221" i="1" s="1"/>
  <c r="D218" i="1"/>
  <c r="D221" i="1" s="1"/>
  <c r="C218" i="1"/>
  <c r="C221" i="1" s="1"/>
  <c r="B218" i="1"/>
  <c r="B221" i="1" s="1"/>
  <c r="F209" i="1"/>
  <c r="F212" i="1" s="1"/>
  <c r="E209" i="1"/>
  <c r="E212" i="1" s="1"/>
  <c r="D209" i="1"/>
  <c r="D212" i="1" s="1"/>
  <c r="C209" i="1"/>
  <c r="C212" i="1" s="1"/>
  <c r="B209" i="1"/>
  <c r="B212" i="1" s="1"/>
  <c r="F195" i="1"/>
  <c r="F198" i="1" s="1"/>
  <c r="E195" i="1"/>
  <c r="E198" i="1" s="1"/>
  <c r="D195" i="1"/>
  <c r="D198" i="1" s="1"/>
  <c r="C195" i="1"/>
  <c r="C198" i="1" s="1"/>
  <c r="B195" i="1"/>
  <c r="B198" i="1" s="1"/>
  <c r="F202" i="1"/>
  <c r="F205" i="1" s="1"/>
  <c r="E202" i="1"/>
  <c r="E205" i="1" s="1"/>
  <c r="D202" i="1"/>
  <c r="D205" i="1" s="1"/>
  <c r="C202" i="1"/>
  <c r="C205" i="1" s="1"/>
  <c r="B202" i="1"/>
  <c r="B205" i="1" s="1"/>
  <c r="F155" i="1"/>
  <c r="F158" i="1" s="1"/>
  <c r="E155" i="1"/>
  <c r="E158" i="1" s="1"/>
  <c r="D155" i="1"/>
  <c r="D158" i="1" s="1"/>
  <c r="C155" i="1"/>
  <c r="F148" i="1"/>
  <c r="F151" i="1" s="1"/>
  <c r="E148" i="1"/>
  <c r="E151" i="1" s="1"/>
  <c r="D148" i="1"/>
  <c r="D151" i="1" s="1"/>
  <c r="C148" i="1"/>
  <c r="C151" i="1" s="1"/>
  <c r="B148" i="1"/>
  <c r="B151" i="1" s="1"/>
  <c r="C158" i="1" l="1"/>
  <c r="K74" i="1" s="1"/>
  <c r="M74" i="1"/>
  <c r="L74" i="1"/>
  <c r="J74" i="1"/>
  <c r="F139" i="1"/>
  <c r="F142" i="1" s="1"/>
  <c r="E139" i="1"/>
  <c r="E142" i="1" s="1"/>
  <c r="D139" i="1"/>
  <c r="D142" i="1" s="1"/>
  <c r="C139" i="1"/>
  <c r="F132" i="1"/>
  <c r="F135" i="1" s="1"/>
  <c r="E132" i="1"/>
  <c r="E135" i="1" s="1"/>
  <c r="D132" i="1"/>
  <c r="D135" i="1" s="1"/>
  <c r="C132" i="1"/>
  <c r="C135" i="1" s="1"/>
  <c r="B132" i="1"/>
  <c r="B116" i="1"/>
  <c r="B119" i="1" l="1"/>
  <c r="J68" i="1" s="1"/>
  <c r="B135" i="1"/>
  <c r="J71" i="1" s="1"/>
  <c r="C142" i="1"/>
  <c r="K71" i="1" s="1"/>
  <c r="L71" i="1"/>
  <c r="M71" i="1"/>
  <c r="F102" i="1"/>
  <c r="F105" i="1" s="1"/>
  <c r="E102" i="1"/>
  <c r="E105" i="1" s="1"/>
  <c r="D102" i="1"/>
  <c r="D105" i="1" s="1"/>
  <c r="C102" i="1"/>
  <c r="C105" i="1" s="1"/>
  <c r="B102" i="1"/>
  <c r="B105" i="1" s="1"/>
  <c r="F123" i="1"/>
  <c r="F126" i="1" s="1"/>
  <c r="E123" i="1"/>
  <c r="E126" i="1" s="1"/>
  <c r="D123" i="1"/>
  <c r="D126" i="1" s="1"/>
  <c r="C123" i="1"/>
  <c r="F116" i="1"/>
  <c r="F119" i="1" s="1"/>
  <c r="E116" i="1"/>
  <c r="E119" i="1" s="1"/>
  <c r="D116" i="1"/>
  <c r="D119" i="1" s="1"/>
  <c r="C116" i="1"/>
  <c r="C119" i="1" s="1"/>
  <c r="F109" i="1"/>
  <c r="F112" i="1" s="1"/>
  <c r="E109" i="1"/>
  <c r="E112" i="1" s="1"/>
  <c r="D109" i="1"/>
  <c r="D112" i="1" s="1"/>
  <c r="C109" i="1"/>
  <c r="C112" i="1" s="1"/>
  <c r="B109" i="1"/>
  <c r="B112" i="1" s="1"/>
  <c r="F93" i="1"/>
  <c r="F96" i="1" s="1"/>
  <c r="E93" i="1"/>
  <c r="E96" i="1" s="1"/>
  <c r="D93" i="1"/>
  <c r="D96" i="1" s="1"/>
  <c r="C93" i="1"/>
  <c r="F86" i="1"/>
  <c r="F89" i="1" s="1"/>
  <c r="E86" i="1"/>
  <c r="E89" i="1" s="1"/>
  <c r="D86" i="1"/>
  <c r="D89" i="1" s="1"/>
  <c r="C86" i="1"/>
  <c r="C89" i="1" s="1"/>
  <c r="B86" i="1"/>
  <c r="B89" i="1" s="1"/>
  <c r="F79" i="1"/>
  <c r="F82" i="1" s="1"/>
  <c r="E79" i="1"/>
  <c r="E82" i="1" s="1"/>
  <c r="D79" i="1"/>
  <c r="D82" i="1" s="1"/>
  <c r="C79" i="1"/>
  <c r="C82" i="1" s="1"/>
  <c r="B79" i="1"/>
  <c r="B82" i="1" s="1"/>
  <c r="F70" i="1"/>
  <c r="F73" i="1" s="1"/>
  <c r="E70" i="1"/>
  <c r="E73" i="1" s="1"/>
  <c r="D70" i="1"/>
  <c r="D73" i="1" s="1"/>
  <c r="C70" i="1"/>
  <c r="F63" i="1"/>
  <c r="F66" i="1" s="1"/>
  <c r="E63" i="1"/>
  <c r="E66" i="1" s="1"/>
  <c r="D63" i="1"/>
  <c r="D66" i="1" s="1"/>
  <c r="C63" i="1"/>
  <c r="C66" i="1" s="1"/>
  <c r="B63" i="1"/>
  <c r="B66" i="1" s="1"/>
  <c r="F54" i="1"/>
  <c r="F57" i="1" s="1"/>
  <c r="E54" i="1"/>
  <c r="E57" i="1" s="1"/>
  <c r="D54" i="1"/>
  <c r="D57" i="1" s="1"/>
  <c r="C54" i="1"/>
  <c r="F47" i="1"/>
  <c r="F50" i="1" s="1"/>
  <c r="E47" i="1"/>
  <c r="E50" i="1" s="1"/>
  <c r="D47" i="1"/>
  <c r="D50" i="1" s="1"/>
  <c r="C47" i="1"/>
  <c r="C50" i="1" s="1"/>
  <c r="B47" i="1"/>
  <c r="B50" i="1" s="1"/>
  <c r="M9" i="1"/>
  <c r="N47" i="1" s="1"/>
  <c r="L9" i="1"/>
  <c r="K9" i="1"/>
  <c r="K44" i="1" s="1"/>
  <c r="J9" i="1"/>
  <c r="J44" i="1" s="1"/>
  <c r="I9" i="1"/>
  <c r="J50" i="1" s="1"/>
  <c r="F38" i="1"/>
  <c r="F41" i="1" s="1"/>
  <c r="E38" i="1"/>
  <c r="E41" i="1" s="1"/>
  <c r="D38" i="1"/>
  <c r="D41" i="1" s="1"/>
  <c r="C38" i="1"/>
  <c r="F31" i="1"/>
  <c r="F34" i="1" s="1"/>
  <c r="E31" i="1"/>
  <c r="E34" i="1" s="1"/>
  <c r="D31" i="1"/>
  <c r="D34" i="1" s="1"/>
  <c r="C31" i="1"/>
  <c r="C34" i="1" s="1"/>
  <c r="B31" i="1"/>
  <c r="M31" i="1"/>
  <c r="L31" i="1"/>
  <c r="K31" i="1"/>
  <c r="J31" i="1"/>
  <c r="I31" i="1"/>
  <c r="M16" i="1"/>
  <c r="L16" i="1"/>
  <c r="K16" i="1"/>
  <c r="F22" i="1"/>
  <c r="E22" i="1"/>
  <c r="E25" i="1" s="1"/>
  <c r="D22" i="1"/>
  <c r="D25" i="1" s="1"/>
  <c r="C22" i="1"/>
  <c r="F15" i="1"/>
  <c r="F18" i="1" s="1"/>
  <c r="M41" i="1" s="1"/>
  <c r="E15" i="1"/>
  <c r="E18" i="1" s="1"/>
  <c r="D15" i="1"/>
  <c r="D18" i="1" s="1"/>
  <c r="C15" i="1"/>
  <c r="C18" i="1" s="1"/>
  <c r="B15" i="1"/>
  <c r="F8" i="1"/>
  <c r="F11" i="1" s="1"/>
  <c r="E8" i="1"/>
  <c r="D8" i="1"/>
  <c r="D11" i="1" s="1"/>
  <c r="K47" i="1" s="1"/>
  <c r="C8" i="1"/>
  <c r="C11" i="1" s="1"/>
  <c r="B8" i="1"/>
  <c r="B11" i="1" s="1"/>
  <c r="B34" i="1" l="1"/>
  <c r="J53" i="1" s="1"/>
  <c r="C96" i="1"/>
  <c r="K62" i="1" s="1"/>
  <c r="C57" i="1"/>
  <c r="K56" i="1" s="1"/>
  <c r="C73" i="1"/>
  <c r="K59" i="1" s="1"/>
  <c r="M50" i="1"/>
  <c r="F25" i="1"/>
  <c r="C126" i="1"/>
  <c r="K68" i="1" s="1"/>
  <c r="C41" i="1"/>
  <c r="K53" i="1" s="1"/>
  <c r="C25" i="1"/>
  <c r="K41" i="1" s="1"/>
  <c r="K50" i="1" s="1"/>
  <c r="L41" i="1"/>
  <c r="L50" i="1"/>
  <c r="M65" i="1"/>
  <c r="J56" i="1"/>
  <c r="B18" i="1"/>
  <c r="J59" i="1"/>
  <c r="M47" i="1"/>
  <c r="J62" i="1"/>
  <c r="M68" i="1"/>
  <c r="L68" i="1"/>
  <c r="L62" i="1"/>
  <c r="M62" i="1"/>
  <c r="L56" i="1"/>
  <c r="M59" i="1"/>
  <c r="L59" i="1"/>
  <c r="M53" i="1"/>
  <c r="M56" i="1"/>
  <c r="L53" i="1"/>
  <c r="M44" i="1"/>
  <c r="L44" i="1"/>
  <c r="L47" i="1"/>
  <c r="E11" i="1"/>
  <c r="J41" i="1" l="1"/>
  <c r="J47" i="1" s="1"/>
</calcChain>
</file>

<file path=xl/sharedStrings.xml><?xml version="1.0" encoding="utf-8"?>
<sst xmlns="http://schemas.openxmlformats.org/spreadsheetml/2006/main" count="460" uniqueCount="116">
  <si>
    <t>Orchestral set</t>
  </si>
  <si>
    <t>E</t>
  </si>
  <si>
    <t>A</t>
  </si>
  <si>
    <t>D</t>
  </si>
  <si>
    <t>G</t>
  </si>
  <si>
    <t>Hertz</t>
  </si>
  <si>
    <t>B</t>
  </si>
  <si>
    <t>Solo Set</t>
  </si>
  <si>
    <t>Weich set</t>
  </si>
  <si>
    <t>Fs</t>
  </si>
  <si>
    <t>Tension lbs</t>
  </si>
  <si>
    <t>Tension kg</t>
  </si>
  <si>
    <t>C</t>
  </si>
  <si>
    <t>https://doublebassworkshop.com/some-thoughts-on/frequency-chart/</t>
  </si>
  <si>
    <t>https://www.pirastro.com/public_pirastro/pages/en/Evah-Pirazzi-00006/</t>
  </si>
  <si>
    <t>http://www.ghsrep.net/uploads/2/2/2/5/22258814/ghs_bass_string_guide.pdf</t>
  </si>
  <si>
    <t>https://www.thomastik-infeld.com/pageflips/catalog/154/</t>
  </si>
  <si>
    <t>Tension = Unit weight X (2 X Length X Frequency X)^2 / 386.4</t>
  </si>
  <si>
    <t>Unit weight  = (Tension X 386.4) / (2 X Length X Frequency) ^2</t>
  </si>
  <si>
    <t>Unit weight</t>
  </si>
  <si>
    <t>Spiro Red Mitchell C</t>
  </si>
  <si>
    <t>Spiro Red Mitchell G</t>
  </si>
  <si>
    <t>Evah Weich B</t>
  </si>
  <si>
    <t>Evah Solo Fs</t>
  </si>
  <si>
    <t>Evah Orchestral D</t>
  </si>
  <si>
    <t>Evah Weich G</t>
  </si>
  <si>
    <t>Evah Solo A</t>
  </si>
  <si>
    <t>Evah Orchestral A</t>
  </si>
  <si>
    <t>Spiro Orchestral C</t>
  </si>
  <si>
    <t>Spiro Red Mitchell A</t>
  </si>
  <si>
    <t>Unit weight (4/4)</t>
  </si>
  <si>
    <t>Unit weight (3/4)</t>
  </si>
  <si>
    <t>Orchestra S40 C (4/4)</t>
  </si>
  <si>
    <t>C - metal rope core</t>
  </si>
  <si>
    <t>Permanent Orchestral D</t>
  </si>
  <si>
    <t>Permanent Solo Fs</t>
  </si>
  <si>
    <t>Permanent Orchestral B</t>
  </si>
  <si>
    <t>Permament Solo A</t>
  </si>
  <si>
    <t>Original flatchrome orchestral B</t>
  </si>
  <si>
    <t>Original flatchrome solo Fs</t>
  </si>
  <si>
    <t>Original flatchrome orchestral D</t>
  </si>
  <si>
    <t>Original flatchrome solo A</t>
  </si>
  <si>
    <t>Flexocor deluxe orchestral B</t>
  </si>
  <si>
    <t>Flexocor deluxe solo Fs</t>
  </si>
  <si>
    <t>Flexocor deluxe orchestral D</t>
  </si>
  <si>
    <t>Orchestral set - Med</t>
  </si>
  <si>
    <t>Orchestral set - Stark</t>
  </si>
  <si>
    <t>Solo set</t>
  </si>
  <si>
    <t>Passione orchestral B</t>
  </si>
  <si>
    <t>Passione solo Fs</t>
  </si>
  <si>
    <t>Passione orchestral D</t>
  </si>
  <si>
    <t>Passione solo A</t>
  </si>
  <si>
    <t>Passione orchestral G</t>
  </si>
  <si>
    <t>Orchestral set - Light</t>
  </si>
  <si>
    <t>Flexocor solo Fs</t>
  </si>
  <si>
    <t>Flexocor orchestral D</t>
  </si>
  <si>
    <t>Flexocor orchestral B - Stark</t>
  </si>
  <si>
    <t>Flexocor solo A</t>
  </si>
  <si>
    <t>Flexocor deluxe solo A</t>
  </si>
  <si>
    <t xml:space="preserve">Orchestral set </t>
  </si>
  <si>
    <t>Belcanto orchestral B</t>
  </si>
  <si>
    <t>Belcanto solo Fs</t>
  </si>
  <si>
    <t>Belcanto orchestral D</t>
  </si>
  <si>
    <t>Belcanto solo A</t>
  </si>
  <si>
    <t>Dominant solo Fs</t>
  </si>
  <si>
    <t>Dominant orchestral D</t>
  </si>
  <si>
    <t>Dominant solo A</t>
  </si>
  <si>
    <t>Dominant orchestral C</t>
  </si>
  <si>
    <t>Jargar</t>
  </si>
  <si>
    <t>Orchestral set - med</t>
  </si>
  <si>
    <t>Orchestral set - forte</t>
  </si>
  <si>
    <t>Orchestral set - light</t>
  </si>
  <si>
    <t>370 (tungsten) - forte (TX)</t>
  </si>
  <si>
    <t>370 (tungsten) - medium (M)</t>
  </si>
  <si>
    <t>370 (tungsten) - Solo - medium (M)</t>
  </si>
  <si>
    <t>370 (tungsten) - Solo - forte  (TX)</t>
  </si>
  <si>
    <t>380 (nickel) - forte (TX)</t>
  </si>
  <si>
    <t>380 (nickel) - forte  tirant (F)</t>
  </si>
  <si>
    <t>380 (nickel) - medium (M)</t>
  </si>
  <si>
    <t>380 (nickel) - Solo -  forte (TX)</t>
  </si>
  <si>
    <t>C (UT-C-5)</t>
  </si>
  <si>
    <t>Orchestral set - Heavy</t>
  </si>
  <si>
    <t>Orchestral set - Medium</t>
  </si>
  <si>
    <t>Orchestral set - Solo</t>
  </si>
  <si>
    <t>Helicore solo Fs</t>
  </si>
  <si>
    <t>Helicore orchestral D</t>
  </si>
  <si>
    <t>Helicore solo A</t>
  </si>
  <si>
    <t>Helicore orchestral B</t>
  </si>
  <si>
    <t>Pirastro Evah Pirazzi</t>
  </si>
  <si>
    <t>Thomastik Spirocore</t>
  </si>
  <si>
    <t>Pirastro Permanent</t>
  </si>
  <si>
    <t>Pirastro Original Flatchrome</t>
  </si>
  <si>
    <t>Pirastro Flexocor deluxe</t>
  </si>
  <si>
    <t>Pirastro Passione</t>
  </si>
  <si>
    <t>Pirastro Flexocor</t>
  </si>
  <si>
    <t>Thomastik Belcanto</t>
  </si>
  <si>
    <t>Thomastik Dominant</t>
  </si>
  <si>
    <t>D'Addario Helicore</t>
  </si>
  <si>
    <t>370 (tungsten) - forte tirant (F)</t>
  </si>
  <si>
    <t>Savarez Corelli</t>
  </si>
  <si>
    <t>Tension lbs (40.9 " scale)</t>
  </si>
  <si>
    <t>Tension lbs (43.3" scale)</t>
  </si>
  <si>
    <t>Red Mitchell (4/4)</t>
  </si>
  <si>
    <t>Red Mitchell (3/4)</t>
  </si>
  <si>
    <t>Pirastro Obligato</t>
  </si>
  <si>
    <t>Fifths set</t>
  </si>
  <si>
    <t>Bass string tensions for sets TUNED IN FIFTHS</t>
  </si>
  <si>
    <t>Tension lbs (calculated for 41.5" scale)</t>
  </si>
  <si>
    <t xml:space="preserve">Note: All unit weights calculated based on string lengths of 41.5" </t>
  </si>
  <si>
    <t xml:space="preserve">Note: All tensions calculated based on string lengths of 41.5" </t>
  </si>
  <si>
    <t>Bass string tensions from manufacturer websites for sets TUNED IN FOURTHS</t>
  </si>
  <si>
    <t>steadily decreasing tension</t>
  </si>
  <si>
    <t>looks okay</t>
  </si>
  <si>
    <t>bottom strings ~ equal tension, top strings ~ equal tension</t>
  </si>
  <si>
    <t>COMMENT</t>
  </si>
  <si>
    <t>Bass string tensions (in pounds) calculated for custom combo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</si>
</sst>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2"/>
      <color rgb="FF000000"/>
      <name val="Calibri"/>
      <family val="2"/>
      <scheme val="minor"/>
    </font>
    <font>
      <b/>
      <u/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1"/>
    <xf numFmtId="164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hsrep.net/uploads/2/2/2/5/22258814/ghs_bass_string_guid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D44B2-DCC5-064D-A657-BE071C61F702}">
  <dimension ref="A1:O280"/>
  <sheetViews>
    <sheetView tabSelected="1" workbookViewId="0">
      <selection activeCell="H43" sqref="H43"/>
    </sheetView>
  </sheetViews>
  <sheetFormatPr baseColWidth="10" defaultRowHeight="16" x14ac:dyDescent="0.2"/>
  <cols>
    <col min="1" max="1" width="24.6640625" customWidth="1"/>
    <col min="2" max="6" width="10.83203125" style="9"/>
    <col min="7" max="7" width="22.5" customWidth="1"/>
    <col min="8" max="8" width="36.5" customWidth="1"/>
    <col min="9" max="9" width="23" style="9" customWidth="1"/>
    <col min="10" max="10" width="28" style="9" bestFit="1" customWidth="1"/>
    <col min="11" max="11" width="23.6640625" style="9" bestFit="1" customWidth="1"/>
    <col min="12" max="12" width="28" style="9" bestFit="1" customWidth="1"/>
    <col min="13" max="13" width="23" style="9" bestFit="1" customWidth="1"/>
  </cols>
  <sheetData>
    <row r="1" spans="1:15" ht="21" x14ac:dyDescent="0.25">
      <c r="A1" s="5" t="s">
        <v>110</v>
      </c>
      <c r="H1" s="5" t="s">
        <v>106</v>
      </c>
    </row>
    <row r="2" spans="1:15" x14ac:dyDescent="0.2">
      <c r="A2" t="s">
        <v>108</v>
      </c>
    </row>
    <row r="4" spans="1:15" x14ac:dyDescent="0.2">
      <c r="A4" s="4" t="s">
        <v>88</v>
      </c>
      <c r="H4" s="4" t="s">
        <v>89</v>
      </c>
    </row>
    <row r="6" spans="1:15" x14ac:dyDescent="0.2">
      <c r="A6" s="6" t="s">
        <v>0</v>
      </c>
      <c r="H6" s="6" t="s">
        <v>102</v>
      </c>
    </row>
    <row r="7" spans="1:15" x14ac:dyDescent="0.2">
      <c r="B7" s="9" t="s">
        <v>6</v>
      </c>
      <c r="C7" s="9" t="s">
        <v>1</v>
      </c>
      <c r="D7" s="9" t="s">
        <v>2</v>
      </c>
      <c r="E7" s="9" t="s">
        <v>3</v>
      </c>
      <c r="F7" s="9" t="s">
        <v>4</v>
      </c>
      <c r="I7" s="9" t="s">
        <v>32</v>
      </c>
      <c r="J7" s="9" t="s">
        <v>12</v>
      </c>
      <c r="K7" s="9" t="s">
        <v>4</v>
      </c>
      <c r="L7" s="9" t="s">
        <v>3</v>
      </c>
      <c r="M7" s="9" t="s">
        <v>2</v>
      </c>
      <c r="O7" s="16" t="s">
        <v>114</v>
      </c>
    </row>
    <row r="8" spans="1:15" x14ac:dyDescent="0.2">
      <c r="A8" t="s">
        <v>10</v>
      </c>
      <c r="B8" s="9">
        <f>B9*2.2</f>
        <v>70.62</v>
      </c>
      <c r="C8" s="9">
        <f>C9*2.2</f>
        <v>67.320000000000007</v>
      </c>
      <c r="D8" s="9">
        <f>D9*2.2</f>
        <v>69.300000000000011</v>
      </c>
      <c r="E8" s="9">
        <f>E9*2.2</f>
        <v>64.02000000000001</v>
      </c>
      <c r="F8" s="9">
        <f>F9*2.2</f>
        <v>64.02000000000001</v>
      </c>
      <c r="H8" t="s">
        <v>101</v>
      </c>
      <c r="I8" s="9">
        <v>77.2</v>
      </c>
      <c r="J8" s="9">
        <v>67.2</v>
      </c>
      <c r="K8" s="9">
        <v>65</v>
      </c>
      <c r="L8" s="9">
        <v>63.9</v>
      </c>
      <c r="M8" s="9">
        <v>64.599999999999994</v>
      </c>
    </row>
    <row r="9" spans="1:15" x14ac:dyDescent="0.2">
      <c r="A9" t="s">
        <v>11</v>
      </c>
      <c r="B9" s="9">
        <v>32.1</v>
      </c>
      <c r="C9" s="9">
        <v>30.6</v>
      </c>
      <c r="D9" s="9">
        <v>31.5</v>
      </c>
      <c r="E9" s="9">
        <v>29.1</v>
      </c>
      <c r="F9" s="9">
        <v>29.1</v>
      </c>
      <c r="H9" t="s">
        <v>107</v>
      </c>
      <c r="I9" s="11">
        <f>(I11*((2*41.5*I10)^2)/386.4)</f>
        <v>70.914933676109015</v>
      </c>
      <c r="J9" s="12">
        <f>(J11*((2*41.5*J10)^2)/386.4)</f>
        <v>61.729061438271053</v>
      </c>
      <c r="K9" s="12">
        <f>(K11*((2*41.5*K10)^2)/386.4)</f>
        <v>59.708169545946703</v>
      </c>
      <c r="L9" s="12">
        <f>(L11*((2*41.5*L10)^2)/386.4)</f>
        <v>58.697723599784517</v>
      </c>
      <c r="M9" s="12">
        <f>(M11*((2*41.5*M10)^2)/386.4)</f>
        <v>59.340734656433163</v>
      </c>
      <c r="O9" t="s">
        <v>111</v>
      </c>
    </row>
    <row r="10" spans="1:15" x14ac:dyDescent="0.2">
      <c r="A10" t="s">
        <v>5</v>
      </c>
      <c r="B10" s="9">
        <v>30.9</v>
      </c>
      <c r="C10" s="9">
        <v>41.2</v>
      </c>
      <c r="D10" s="9">
        <v>55</v>
      </c>
      <c r="E10" s="9">
        <v>73.400000000000006</v>
      </c>
      <c r="F10" s="9">
        <v>98</v>
      </c>
      <c r="H10" t="s">
        <v>5</v>
      </c>
      <c r="I10" s="9">
        <v>32.700000000000003</v>
      </c>
      <c r="J10" s="9">
        <v>32.700000000000003</v>
      </c>
      <c r="K10" s="9">
        <v>49</v>
      </c>
      <c r="L10" s="9">
        <v>73.400000000000006</v>
      </c>
      <c r="M10" s="9">
        <v>110</v>
      </c>
    </row>
    <row r="11" spans="1:15" x14ac:dyDescent="0.2">
      <c r="A11" t="s">
        <v>31</v>
      </c>
      <c r="B11" s="9">
        <f>(B8*386.4)/((2*41.5*B10)^2)</f>
        <v>4.1485056639423796E-3</v>
      </c>
      <c r="C11" s="9">
        <f>(C8*386.4)/((2*41.5*C10)^2)</f>
        <v>2.2244907707354576E-3</v>
      </c>
      <c r="D11" s="9">
        <f>(D8*386.4)/((2*41.5*D10)^2)</f>
        <v>1.2849575739980734E-3</v>
      </c>
      <c r="E11" s="9">
        <f>(E8*386.4)/((2*41.5*E10)^2)</f>
        <v>6.6650664396601938E-4</v>
      </c>
      <c r="F11" s="9">
        <f>(F8*386.4)/((2*41.5*F10)^2)</f>
        <v>3.7389051798891802E-4</v>
      </c>
      <c r="H11" t="s">
        <v>30</v>
      </c>
      <c r="I11" s="9">
        <f>(I8*386.4)/((2*43.3*I10)^2)</f>
        <v>3.7198303090879023E-3</v>
      </c>
      <c r="J11" s="9">
        <f>(J8*386.4)/((2*43.3*J10)^2)</f>
        <v>3.2379870048019044E-3</v>
      </c>
      <c r="K11" s="9">
        <f>(K8*386.4)/((2*43.3*K10)^2)</f>
        <v>1.3948340168512432E-3</v>
      </c>
      <c r="L11" s="9">
        <f>(L8*386.4)/((2*43.3*L10)^2)</f>
        <v>6.110968879246703E-4</v>
      </c>
      <c r="M11" s="9">
        <f>(M8*386.4)/((2*43.3*M10)^2)</f>
        <v>2.7507332771787066E-4</v>
      </c>
    </row>
    <row r="13" spans="1:15" x14ac:dyDescent="0.2">
      <c r="A13" s="6" t="s">
        <v>8</v>
      </c>
      <c r="H13" s="6" t="s">
        <v>103</v>
      </c>
    </row>
    <row r="14" spans="1:15" x14ac:dyDescent="0.2">
      <c r="B14" s="9" t="s">
        <v>6</v>
      </c>
      <c r="C14" s="9" t="s">
        <v>1</v>
      </c>
      <c r="D14" s="9" t="s">
        <v>2</v>
      </c>
      <c r="E14" s="9" t="s">
        <v>3</v>
      </c>
      <c r="F14" s="9" t="s">
        <v>4</v>
      </c>
      <c r="J14" s="9" t="s">
        <v>12</v>
      </c>
      <c r="K14" s="9" t="s">
        <v>4</v>
      </c>
      <c r="L14" s="9" t="s">
        <v>3</v>
      </c>
      <c r="M14" s="9" t="s">
        <v>2</v>
      </c>
    </row>
    <row r="15" spans="1:15" x14ac:dyDescent="0.2">
      <c r="A15" t="s">
        <v>10</v>
      </c>
      <c r="B15" s="9">
        <f>B16*2.2</f>
        <v>67.98</v>
      </c>
      <c r="C15" s="9">
        <f>C16*2.2</f>
        <v>62.7</v>
      </c>
      <c r="D15" s="9">
        <f>D16*2.2</f>
        <v>64.02000000000001</v>
      </c>
      <c r="E15" s="9">
        <f>E16*2.2</f>
        <v>60.060000000000009</v>
      </c>
      <c r="F15" s="9">
        <f>F16*2.2</f>
        <v>58.08</v>
      </c>
      <c r="H15" t="s">
        <v>100</v>
      </c>
      <c r="J15" s="9">
        <v>67</v>
      </c>
      <c r="K15" s="9">
        <v>66.599999999999994</v>
      </c>
      <c r="L15" s="9">
        <v>64.8</v>
      </c>
      <c r="M15" s="9">
        <v>63.5</v>
      </c>
    </row>
    <row r="16" spans="1:15" x14ac:dyDescent="0.2">
      <c r="A16" t="s">
        <v>11</v>
      </c>
      <c r="B16" s="9">
        <v>30.9</v>
      </c>
      <c r="C16" s="9">
        <v>28.5</v>
      </c>
      <c r="D16" s="9">
        <v>29.1</v>
      </c>
      <c r="E16" s="9">
        <v>27.3</v>
      </c>
      <c r="F16" s="9">
        <v>26.4</v>
      </c>
      <c r="H16" t="s">
        <v>107</v>
      </c>
      <c r="J16" s="12">
        <f>(J18*((2*41.5*J17)^2)/386.4)</f>
        <v>68.98018902326028</v>
      </c>
      <c r="K16" s="12">
        <f>(K18*((2*41.5*K33)^2)/386.4)</f>
        <v>68.568366999240808</v>
      </c>
      <c r="L16" s="12">
        <f>(L18*((2*41.5*L33)^2)/386.4)</f>
        <v>66.715167891153229</v>
      </c>
      <c r="M16" s="12">
        <f>(M18*((2*41.5*M33)^2)/386.4)</f>
        <v>65.376746313089953</v>
      </c>
      <c r="O16" t="s">
        <v>111</v>
      </c>
    </row>
    <row r="17" spans="1:15" x14ac:dyDescent="0.2">
      <c r="A17" t="s">
        <v>5</v>
      </c>
      <c r="B17" s="9">
        <v>30.9</v>
      </c>
      <c r="C17" s="9">
        <v>41.2</v>
      </c>
      <c r="D17" s="9">
        <v>55</v>
      </c>
      <c r="E17" s="9">
        <v>73.400000000000006</v>
      </c>
      <c r="F17" s="9">
        <v>98</v>
      </c>
      <c r="H17" t="s">
        <v>5</v>
      </c>
      <c r="J17" s="9">
        <v>32.700000000000003</v>
      </c>
      <c r="K17" s="9">
        <v>49</v>
      </c>
      <c r="L17" s="9">
        <v>73.400000000000006</v>
      </c>
      <c r="M17" s="9">
        <v>110</v>
      </c>
    </row>
    <row r="18" spans="1:15" x14ac:dyDescent="0.2">
      <c r="A18" t="s">
        <v>31</v>
      </c>
      <c r="B18" s="9">
        <f>(B15*386.4)/((2*41.5*B17)^2)</f>
        <v>3.9934213400566829E-3</v>
      </c>
      <c r="C18" s="9">
        <f t="shared" ref="C18:F18" si="0">(C15*386.4)/((2*41.5*C17)^2)</f>
        <v>2.0718296394104749E-3</v>
      </c>
      <c r="D18" s="9">
        <f t="shared" si="0"/>
        <v>1.1870560445506012E-3</v>
      </c>
      <c r="E18" s="9">
        <f t="shared" si="0"/>
        <v>6.2527942887533776E-4</v>
      </c>
      <c r="F18" s="9">
        <f t="shared" si="0"/>
        <v>3.3919964518582245E-4</v>
      </c>
      <c r="H18" t="s">
        <v>19</v>
      </c>
      <c r="J18" s="9">
        <f>(J15*386.4)/((2*40.9*J17)^2)</f>
        <v>3.618343620361899E-3</v>
      </c>
      <c r="K18" s="9">
        <f>(K15*386.4)/((2*40.9*K17)^2)</f>
        <v>1.6018158234926817E-3</v>
      </c>
      <c r="L18" s="9">
        <f>(L15*386.4)/((2*40.9*L17)^2)</f>
        <v>6.9456580213623977E-4</v>
      </c>
      <c r="M18" s="9">
        <f>(M15*386.4)/((2*40.9*M17)^2)</f>
        <v>3.0305319386131146E-4</v>
      </c>
    </row>
    <row r="20" spans="1:15" x14ac:dyDescent="0.2">
      <c r="A20" s="6" t="s">
        <v>7</v>
      </c>
    </row>
    <row r="21" spans="1:15" x14ac:dyDescent="0.2">
      <c r="C21" s="9" t="s">
        <v>9</v>
      </c>
      <c r="D21" s="9" t="s">
        <v>6</v>
      </c>
      <c r="E21" s="9" t="s">
        <v>1</v>
      </c>
      <c r="F21" s="9" t="s">
        <v>2</v>
      </c>
    </row>
    <row r="22" spans="1:15" x14ac:dyDescent="0.2">
      <c r="A22" t="s">
        <v>10</v>
      </c>
      <c r="C22" s="9">
        <f>C23*2.2</f>
        <v>67.98</v>
      </c>
      <c r="D22" s="9">
        <f>D23*2.2</f>
        <v>72.600000000000009</v>
      </c>
      <c r="E22" s="9">
        <f>E23*2.2</f>
        <v>64.680000000000007</v>
      </c>
      <c r="F22" s="9">
        <f>F23*2.2</f>
        <v>69.300000000000011</v>
      </c>
    </row>
    <row r="23" spans="1:15" x14ac:dyDescent="0.2">
      <c r="A23" t="s">
        <v>11</v>
      </c>
      <c r="C23" s="9">
        <v>30.9</v>
      </c>
      <c r="D23" s="9">
        <v>33</v>
      </c>
      <c r="E23" s="9">
        <v>29.4</v>
      </c>
      <c r="F23" s="9">
        <v>31.5</v>
      </c>
    </row>
    <row r="24" spans="1:15" x14ac:dyDescent="0.2">
      <c r="A24" t="s">
        <v>5</v>
      </c>
      <c r="C24" s="9">
        <v>46.2</v>
      </c>
      <c r="D24" s="9">
        <v>61.7</v>
      </c>
      <c r="E24" s="9">
        <v>82.4</v>
      </c>
      <c r="F24" s="9">
        <v>110</v>
      </c>
    </row>
    <row r="25" spans="1:15" x14ac:dyDescent="0.2">
      <c r="A25" t="s">
        <v>31</v>
      </c>
      <c r="C25" s="9">
        <f t="shared" ref="C25:F25" si="1">(C22*386.4)/((2*41.5*C24)^2)</f>
        <v>1.7863976638835108E-3</v>
      </c>
      <c r="D25" s="9">
        <f t="shared" si="1"/>
        <v>1.0696636205553085E-3</v>
      </c>
      <c r="E25" s="9">
        <f t="shared" si="1"/>
        <v>5.3431395963743833E-4</v>
      </c>
      <c r="F25" s="9">
        <f t="shared" si="1"/>
        <v>3.2123939349951836E-4</v>
      </c>
    </row>
    <row r="27" spans="1:15" x14ac:dyDescent="0.2">
      <c r="A27" s="4" t="s">
        <v>90</v>
      </c>
      <c r="H27" s="4" t="s">
        <v>104</v>
      </c>
    </row>
    <row r="28" spans="1:15" x14ac:dyDescent="0.2">
      <c r="H28" s="4"/>
    </row>
    <row r="29" spans="1:15" x14ac:dyDescent="0.2">
      <c r="A29" s="6" t="s">
        <v>0</v>
      </c>
      <c r="H29" s="6" t="s">
        <v>105</v>
      </c>
    </row>
    <row r="30" spans="1:15" x14ac:dyDescent="0.2">
      <c r="B30" s="9" t="s">
        <v>6</v>
      </c>
      <c r="C30" s="9" t="s">
        <v>1</v>
      </c>
      <c r="D30" s="9" t="s">
        <v>2</v>
      </c>
      <c r="E30" s="9" t="s">
        <v>3</v>
      </c>
      <c r="F30" s="9" t="s">
        <v>4</v>
      </c>
      <c r="I30" s="9" t="s">
        <v>33</v>
      </c>
      <c r="J30" s="9" t="s">
        <v>12</v>
      </c>
      <c r="K30" s="9" t="s">
        <v>4</v>
      </c>
      <c r="L30" s="9" t="s">
        <v>3</v>
      </c>
      <c r="M30" s="9" t="s">
        <v>2</v>
      </c>
    </row>
    <row r="31" spans="1:15" x14ac:dyDescent="0.2">
      <c r="A31" t="s">
        <v>10</v>
      </c>
      <c r="B31" s="9">
        <f>B32*2.2</f>
        <v>68.64</v>
      </c>
      <c r="C31" s="9">
        <f>C32*2.2</f>
        <v>71.940000000000012</v>
      </c>
      <c r="D31" s="9">
        <f>D32*2.2</f>
        <v>70.62</v>
      </c>
      <c r="E31" s="9">
        <f>E32*2.2</f>
        <v>67.320000000000007</v>
      </c>
      <c r="F31" s="9">
        <f>F32*2.2</f>
        <v>64.680000000000007</v>
      </c>
      <c r="H31" t="s">
        <v>10</v>
      </c>
      <c r="I31" s="9">
        <f t="shared" ref="I31:M31" si="2">I32*2.2</f>
        <v>63.360000000000007</v>
      </c>
      <c r="J31" s="12">
        <f t="shared" si="2"/>
        <v>67.320000000000007</v>
      </c>
      <c r="K31" s="12">
        <f t="shared" si="2"/>
        <v>67.320000000000007</v>
      </c>
      <c r="L31" s="12">
        <f t="shared" si="2"/>
        <v>60.720000000000006</v>
      </c>
      <c r="M31" s="12">
        <f t="shared" si="2"/>
        <v>60.060000000000009</v>
      </c>
      <c r="O31" t="s">
        <v>113</v>
      </c>
    </row>
    <row r="32" spans="1:15" x14ac:dyDescent="0.2">
      <c r="A32" t="s">
        <v>11</v>
      </c>
      <c r="B32" s="9">
        <v>31.2</v>
      </c>
      <c r="C32" s="9">
        <v>32.700000000000003</v>
      </c>
      <c r="D32" s="9">
        <v>32.1</v>
      </c>
      <c r="E32" s="9">
        <v>30.6</v>
      </c>
      <c r="F32" s="9">
        <v>29.4</v>
      </c>
      <c r="H32" t="s">
        <v>11</v>
      </c>
      <c r="I32" s="9">
        <v>28.8</v>
      </c>
      <c r="J32" s="9">
        <v>30.6</v>
      </c>
      <c r="K32" s="9">
        <v>30.6</v>
      </c>
      <c r="L32" s="9">
        <v>27.6</v>
      </c>
      <c r="M32" s="9">
        <v>27.3</v>
      </c>
    </row>
    <row r="33" spans="1:14" x14ac:dyDescent="0.2">
      <c r="A33" t="s">
        <v>5</v>
      </c>
      <c r="B33" s="9">
        <v>30.9</v>
      </c>
      <c r="C33" s="9">
        <v>41.2</v>
      </c>
      <c r="D33" s="9">
        <v>55</v>
      </c>
      <c r="E33" s="9">
        <v>73.400000000000006</v>
      </c>
      <c r="F33" s="9">
        <v>98</v>
      </c>
      <c r="H33" t="s">
        <v>5</v>
      </c>
      <c r="I33" s="9">
        <v>32.700000000000003</v>
      </c>
      <c r="J33" s="9">
        <v>32.700000000000003</v>
      </c>
      <c r="K33" s="9">
        <v>49</v>
      </c>
      <c r="L33" s="9">
        <v>73.400000000000006</v>
      </c>
      <c r="M33" s="9">
        <v>110</v>
      </c>
    </row>
    <row r="34" spans="1:14" x14ac:dyDescent="0.2">
      <c r="A34" t="s">
        <v>31</v>
      </c>
      <c r="B34" s="9">
        <f t="shared" ref="B34:F34" si="3">(B31*386.4)/((2*41.5*B33)^2)</f>
        <v>4.0321924210281069E-3</v>
      </c>
      <c r="C34" s="9">
        <f t="shared" si="3"/>
        <v>2.3771519020604399E-3</v>
      </c>
      <c r="D34" s="9">
        <f t="shared" si="3"/>
        <v>1.3094329563599415E-3</v>
      </c>
      <c r="E34" s="9">
        <f t="shared" si="3"/>
        <v>7.0086265654158738E-4</v>
      </c>
      <c r="F34" s="9">
        <f t="shared" si="3"/>
        <v>3.7774505941148416E-4</v>
      </c>
    </row>
    <row r="36" spans="1:14" x14ac:dyDescent="0.2">
      <c r="A36" s="6" t="s">
        <v>7</v>
      </c>
    </row>
    <row r="37" spans="1:14" ht="21" x14ac:dyDescent="0.25">
      <c r="C37" s="9" t="s">
        <v>9</v>
      </c>
      <c r="D37" s="9" t="s">
        <v>6</v>
      </c>
      <c r="E37" s="9" t="s">
        <v>1</v>
      </c>
      <c r="F37" s="9" t="s">
        <v>2</v>
      </c>
      <c r="H37" s="5" t="s">
        <v>115</v>
      </c>
    </row>
    <row r="38" spans="1:14" x14ac:dyDescent="0.2">
      <c r="A38" t="s">
        <v>10</v>
      </c>
      <c r="C38" s="9">
        <f>C39*2.2</f>
        <v>74.58</v>
      </c>
      <c r="D38" s="9">
        <f>D39*2.2</f>
        <v>75.240000000000009</v>
      </c>
      <c r="E38" s="9">
        <f>E39*2.2</f>
        <v>67.320000000000007</v>
      </c>
      <c r="F38" s="9">
        <f>F39*2.2</f>
        <v>67.98</v>
      </c>
      <c r="H38" t="s">
        <v>109</v>
      </c>
      <c r="J38" s="9" t="s">
        <v>12</v>
      </c>
      <c r="K38" s="9" t="s">
        <v>4</v>
      </c>
      <c r="L38" s="9" t="s">
        <v>3</v>
      </c>
      <c r="M38" s="9" t="s">
        <v>2</v>
      </c>
    </row>
    <row r="39" spans="1:14" x14ac:dyDescent="0.2">
      <c r="A39" t="s">
        <v>11</v>
      </c>
      <c r="C39" s="9">
        <v>33.9</v>
      </c>
      <c r="D39" s="9">
        <v>34.200000000000003</v>
      </c>
      <c r="E39" s="9">
        <v>30.6</v>
      </c>
      <c r="F39" s="9">
        <v>30.9</v>
      </c>
      <c r="H39" s="4"/>
    </row>
    <row r="40" spans="1:14" x14ac:dyDescent="0.2">
      <c r="A40" t="s">
        <v>5</v>
      </c>
      <c r="C40" s="9">
        <v>46.2</v>
      </c>
      <c r="D40" s="9">
        <v>61.7</v>
      </c>
      <c r="E40" s="9">
        <v>82.4</v>
      </c>
      <c r="F40" s="9">
        <v>110</v>
      </c>
      <c r="J40" s="14" t="s">
        <v>22</v>
      </c>
      <c r="K40" s="14" t="s">
        <v>23</v>
      </c>
      <c r="L40" s="14" t="s">
        <v>24</v>
      </c>
      <c r="M40" s="14" t="s">
        <v>25</v>
      </c>
    </row>
    <row r="41" spans="1:14" x14ac:dyDescent="0.2">
      <c r="A41" t="s">
        <v>31</v>
      </c>
      <c r="C41" s="9">
        <f t="shared" ref="C41" si="4">(C38*386.4)/((2*41.5*C40)^2)</f>
        <v>1.9598343302799676E-3</v>
      </c>
      <c r="D41" s="9">
        <f t="shared" ref="D41:F41" si="5">(D38*386.4)/((2*41.5*D40)^2)</f>
        <v>1.1085604794845924E-3</v>
      </c>
      <c r="E41" s="9">
        <f t="shared" si="5"/>
        <v>5.5612269268386441E-4</v>
      </c>
      <c r="F41" s="9">
        <f t="shared" si="5"/>
        <v>3.1512054790905136E-4</v>
      </c>
      <c r="J41" s="11">
        <f>(B18*((2*41.5*J33)^2)/386.4)</f>
        <v>76.130679611650521</v>
      </c>
      <c r="K41" s="11">
        <f>(C25*((2*41.5*K33)^2)/386.4)</f>
        <v>76.469696969696969</v>
      </c>
      <c r="L41" s="11">
        <f>E8</f>
        <v>64.02000000000001</v>
      </c>
      <c r="M41" s="11">
        <f>(F18*((2*41.5*M10)^2)/386.4)</f>
        <v>73.17451062057475</v>
      </c>
    </row>
    <row r="42" spans="1:14" x14ac:dyDescent="0.2">
      <c r="J42" s="11"/>
      <c r="K42" s="11"/>
      <c r="L42" s="11"/>
      <c r="M42" s="11"/>
    </row>
    <row r="43" spans="1:14" x14ac:dyDescent="0.2">
      <c r="A43" s="4" t="s">
        <v>91</v>
      </c>
      <c r="J43" s="15" t="s">
        <v>20</v>
      </c>
      <c r="K43" s="15" t="s">
        <v>21</v>
      </c>
      <c r="L43" s="15" t="s">
        <v>24</v>
      </c>
      <c r="M43" s="15" t="s">
        <v>26</v>
      </c>
    </row>
    <row r="44" spans="1:14" x14ac:dyDescent="0.2">
      <c r="J44" s="11">
        <f>J9</f>
        <v>61.729061438271053</v>
      </c>
      <c r="K44" s="11">
        <f>K9</f>
        <v>59.708169545946703</v>
      </c>
      <c r="L44" s="11">
        <f>E8</f>
        <v>64.02000000000001</v>
      </c>
      <c r="M44" s="11">
        <f>F22</f>
        <v>69.300000000000011</v>
      </c>
    </row>
    <row r="45" spans="1:14" x14ac:dyDescent="0.2">
      <c r="A45" s="6" t="s">
        <v>0</v>
      </c>
      <c r="J45" s="11"/>
      <c r="K45" s="11"/>
      <c r="L45" s="11"/>
      <c r="M45" s="11"/>
    </row>
    <row r="46" spans="1:14" x14ac:dyDescent="0.2">
      <c r="B46" s="9" t="s">
        <v>6</v>
      </c>
      <c r="C46" s="9" t="s">
        <v>1</v>
      </c>
      <c r="D46" s="9" t="s">
        <v>2</v>
      </c>
      <c r="E46" s="9" t="s">
        <v>3</v>
      </c>
      <c r="F46" s="9" t="s">
        <v>4</v>
      </c>
      <c r="J46" s="15" t="s">
        <v>22</v>
      </c>
      <c r="K46" s="15" t="s">
        <v>27</v>
      </c>
      <c r="L46" s="15" t="s">
        <v>24</v>
      </c>
      <c r="M46" s="15" t="s">
        <v>25</v>
      </c>
      <c r="N46" s="6" t="s">
        <v>29</v>
      </c>
    </row>
    <row r="47" spans="1:14" x14ac:dyDescent="0.2">
      <c r="A47" t="s">
        <v>10</v>
      </c>
      <c r="B47" s="9">
        <f>B48*2.2</f>
        <v>76.56</v>
      </c>
      <c r="C47" s="9">
        <f>C48*2.2</f>
        <v>73.920000000000016</v>
      </c>
      <c r="D47" s="9">
        <f>D48*2.2</f>
        <v>69.960000000000008</v>
      </c>
      <c r="E47" s="9">
        <f>E48*2.2</f>
        <v>59.400000000000006</v>
      </c>
      <c r="F47" s="9">
        <f>F48*2.2</f>
        <v>57.420000000000009</v>
      </c>
      <c r="J47" s="11">
        <f>J41</f>
        <v>76.130679611650521</v>
      </c>
      <c r="K47" s="11">
        <f>(D11*((2*41.5*K33)^2)/386.4)</f>
        <v>55.004727272727287</v>
      </c>
      <c r="L47" s="11">
        <f>E8</f>
        <v>64.02000000000001</v>
      </c>
      <c r="M47" s="11">
        <f>M41</f>
        <v>73.17451062057475</v>
      </c>
      <c r="N47" s="2">
        <f>M9</f>
        <v>59.340734656433163</v>
      </c>
    </row>
    <row r="48" spans="1:14" x14ac:dyDescent="0.2">
      <c r="A48" t="s">
        <v>11</v>
      </c>
      <c r="B48" s="9">
        <v>34.799999999999997</v>
      </c>
      <c r="C48" s="9">
        <v>33.6</v>
      </c>
      <c r="D48" s="9">
        <v>31.8</v>
      </c>
      <c r="E48" s="9">
        <v>27</v>
      </c>
      <c r="F48" s="9">
        <v>26.1</v>
      </c>
      <c r="J48" s="11"/>
      <c r="K48" s="11"/>
      <c r="L48" s="11"/>
      <c r="M48" s="11"/>
    </row>
    <row r="49" spans="1:15" x14ac:dyDescent="0.2">
      <c r="A49" t="s">
        <v>5</v>
      </c>
      <c r="B49" s="9">
        <v>30.9</v>
      </c>
      <c r="C49" s="9">
        <v>41.2</v>
      </c>
      <c r="D49" s="9">
        <v>55</v>
      </c>
      <c r="E49" s="9">
        <v>73.400000000000006</v>
      </c>
      <c r="F49" s="9">
        <v>98</v>
      </c>
      <c r="J49" s="15" t="s">
        <v>28</v>
      </c>
      <c r="K49" s="15" t="s">
        <v>23</v>
      </c>
      <c r="L49" s="15" t="s">
        <v>24</v>
      </c>
      <c r="M49" s="15" t="s">
        <v>26</v>
      </c>
    </row>
    <row r="50" spans="1:15" x14ac:dyDescent="0.2">
      <c r="A50" t="s">
        <v>31</v>
      </c>
      <c r="B50" s="9">
        <f t="shared" ref="B50:F50" si="6">(B47*386.4)/((2*41.5*B49)^2)</f>
        <v>4.4974453926851961E-3</v>
      </c>
      <c r="C50" s="9">
        <f t="shared" si="6"/>
        <v>2.4425781011997182E-3</v>
      </c>
      <c r="D50" s="9">
        <f t="shared" si="6"/>
        <v>1.2971952651790076E-3</v>
      </c>
      <c r="E50" s="9">
        <f t="shared" si="6"/>
        <v>6.1840822636022416E-4</v>
      </c>
      <c r="F50" s="9">
        <f t="shared" si="6"/>
        <v>3.3534510376325636E-4</v>
      </c>
      <c r="J50" s="11">
        <f>I9</f>
        <v>70.914933676109015</v>
      </c>
      <c r="K50" s="11">
        <f>K41</f>
        <v>76.469696969696969</v>
      </c>
      <c r="L50" s="11">
        <f>E8</f>
        <v>64.02000000000001</v>
      </c>
      <c r="M50" s="11">
        <f>F22</f>
        <v>69.300000000000011</v>
      </c>
    </row>
    <row r="51" spans="1:15" x14ac:dyDescent="0.2">
      <c r="J51" s="11"/>
      <c r="K51" s="11"/>
      <c r="L51" s="11"/>
      <c r="M51" s="11"/>
    </row>
    <row r="52" spans="1:15" x14ac:dyDescent="0.2">
      <c r="A52" s="6" t="s">
        <v>7</v>
      </c>
      <c r="J52" s="15" t="s">
        <v>36</v>
      </c>
      <c r="K52" s="15" t="s">
        <v>35</v>
      </c>
      <c r="L52" s="15" t="s">
        <v>34</v>
      </c>
      <c r="M52" s="15" t="s">
        <v>37</v>
      </c>
    </row>
    <row r="53" spans="1:15" x14ac:dyDescent="0.2">
      <c r="C53" s="9" t="s">
        <v>9</v>
      </c>
      <c r="D53" s="9" t="s">
        <v>6</v>
      </c>
      <c r="E53" s="9" t="s">
        <v>1</v>
      </c>
      <c r="F53" s="9" t="s">
        <v>2</v>
      </c>
      <c r="J53" s="11">
        <f>(B34*((2*41.5*J$10)^2)/386.4)</f>
        <v>76.869812423414118</v>
      </c>
      <c r="K53" s="11">
        <f>(C41*((2*41.5*K$10)^2)/386.4)</f>
        <v>83.893939393939377</v>
      </c>
      <c r="L53" s="11">
        <f>E31</f>
        <v>67.320000000000007</v>
      </c>
      <c r="M53" s="11">
        <f>F38</f>
        <v>67.98</v>
      </c>
    </row>
    <row r="54" spans="1:15" x14ac:dyDescent="0.2">
      <c r="A54" t="s">
        <v>10</v>
      </c>
      <c r="C54" s="9">
        <f>C55*2.2</f>
        <v>71.940000000000012</v>
      </c>
      <c r="D54" s="9">
        <f>D55*2.2</f>
        <v>62.7</v>
      </c>
      <c r="E54" s="9">
        <f>E55*2.2</f>
        <v>60.720000000000006</v>
      </c>
      <c r="F54" s="9">
        <f>F55*2.2</f>
        <v>71.940000000000012</v>
      </c>
      <c r="J54" s="11"/>
      <c r="K54" s="11"/>
      <c r="L54" s="11"/>
      <c r="M54" s="11"/>
    </row>
    <row r="55" spans="1:15" x14ac:dyDescent="0.2">
      <c r="A55" t="s">
        <v>11</v>
      </c>
      <c r="C55" s="9">
        <v>32.700000000000003</v>
      </c>
      <c r="D55" s="9">
        <v>28.5</v>
      </c>
      <c r="E55" s="9">
        <v>27.6</v>
      </c>
      <c r="F55" s="9">
        <v>32.700000000000003</v>
      </c>
      <c r="J55" s="15" t="s">
        <v>38</v>
      </c>
      <c r="K55" s="15" t="s">
        <v>39</v>
      </c>
      <c r="L55" s="15" t="s">
        <v>40</v>
      </c>
      <c r="M55" s="15" t="s">
        <v>41</v>
      </c>
    </row>
    <row r="56" spans="1:15" x14ac:dyDescent="0.2">
      <c r="A56" t="s">
        <v>5</v>
      </c>
      <c r="C56" s="9">
        <v>46.2</v>
      </c>
      <c r="D56" s="9">
        <v>61.7</v>
      </c>
      <c r="E56" s="9">
        <v>82.4</v>
      </c>
      <c r="F56" s="9">
        <v>110</v>
      </c>
      <c r="J56" s="11">
        <f>(B50*((2*41.5*J$10)^2)/386.4)</f>
        <v>85.739406164577275</v>
      </c>
      <c r="K56" s="11">
        <f>(C57*((2*41.5*K$10)^2)/386.4)</f>
        <v>80.924242424242422</v>
      </c>
      <c r="L56" s="11">
        <f>E47</f>
        <v>59.400000000000006</v>
      </c>
      <c r="M56" s="11">
        <f>F54</f>
        <v>71.940000000000012</v>
      </c>
    </row>
    <row r="57" spans="1:15" x14ac:dyDescent="0.2">
      <c r="A57" t="s">
        <v>31</v>
      </c>
      <c r="C57" s="9">
        <f t="shared" ref="C57" si="7">(C54*386.4)/((2*41.5*C56)^2)</f>
        <v>1.8904596637213851E-3</v>
      </c>
      <c r="D57" s="9">
        <f t="shared" ref="D57" si="8">(D54*386.4)/((2*41.5*D56)^2)</f>
        <v>9.2380039957049367E-4</v>
      </c>
      <c r="E57" s="9">
        <f t="shared" ref="E57" si="9">(E54*386.4)/((2*41.5*E56)^2)</f>
        <v>5.0160086006779926E-4</v>
      </c>
      <c r="F57" s="9">
        <f t="shared" ref="F57" si="10">(F54*386.4)/((2*41.5*F56)^2)</f>
        <v>3.3347708468045237E-4</v>
      </c>
      <c r="J57" s="11"/>
      <c r="K57" s="11"/>
      <c r="L57" s="11"/>
      <c r="M57" s="11"/>
    </row>
    <row r="58" spans="1:15" x14ac:dyDescent="0.2">
      <c r="J58" s="15" t="s">
        <v>42</v>
      </c>
      <c r="K58" s="15" t="s">
        <v>43</v>
      </c>
      <c r="L58" s="15" t="s">
        <v>44</v>
      </c>
      <c r="M58" s="15" t="s">
        <v>58</v>
      </c>
    </row>
    <row r="59" spans="1:15" x14ac:dyDescent="0.2">
      <c r="A59" s="4" t="s">
        <v>92</v>
      </c>
      <c r="J59" s="11">
        <f>(B66*((2*41.5*J$10)^2)/386.4)</f>
        <v>78.348078046941325</v>
      </c>
      <c r="K59" s="11">
        <f>(C73*((2*41.5*K$10)^2)/386.4)</f>
        <v>81.666666666666671</v>
      </c>
      <c r="L59" s="11">
        <f>E63</f>
        <v>66</v>
      </c>
      <c r="M59" s="11">
        <f>F70</f>
        <v>64.680000000000007</v>
      </c>
    </row>
    <row r="60" spans="1:15" x14ac:dyDescent="0.2">
      <c r="J60" s="11"/>
      <c r="K60" s="11"/>
      <c r="L60" s="11"/>
      <c r="M60" s="11"/>
    </row>
    <row r="61" spans="1:15" x14ac:dyDescent="0.2">
      <c r="A61" s="6" t="s">
        <v>0</v>
      </c>
      <c r="J61" s="15" t="s">
        <v>48</v>
      </c>
      <c r="K61" s="15" t="s">
        <v>49</v>
      </c>
      <c r="L61" s="15" t="s">
        <v>50</v>
      </c>
      <c r="M61" s="15" t="s">
        <v>51</v>
      </c>
    </row>
    <row r="62" spans="1:15" x14ac:dyDescent="0.2">
      <c r="B62" s="9" t="s">
        <v>6</v>
      </c>
      <c r="C62" s="9" t="s">
        <v>1</v>
      </c>
      <c r="D62" s="9" t="s">
        <v>2</v>
      </c>
      <c r="E62" s="9" t="s">
        <v>3</v>
      </c>
      <c r="F62" s="9" t="s">
        <v>4</v>
      </c>
      <c r="J62" s="13">
        <f>(B82*((2*41.5*J$10)^2)/386.4)</f>
        <v>76.130679611650521</v>
      </c>
      <c r="K62" s="13">
        <f>(C96*((2*41.5*K$10)^2)/386.4)</f>
        <v>76.469696969696969</v>
      </c>
      <c r="L62" s="13">
        <f>E79</f>
        <v>63.360000000000007</v>
      </c>
      <c r="M62" s="13">
        <f>F93</f>
        <v>67.98</v>
      </c>
      <c r="O62" t="s">
        <v>112</v>
      </c>
    </row>
    <row r="63" spans="1:15" x14ac:dyDescent="0.2">
      <c r="A63" t="s">
        <v>10</v>
      </c>
      <c r="B63" s="9">
        <f>B64*2.2</f>
        <v>69.960000000000008</v>
      </c>
      <c r="C63" s="9">
        <f>C64*2.2</f>
        <v>70.62</v>
      </c>
      <c r="D63" s="9">
        <f>D64*2.2</f>
        <v>71.28</v>
      </c>
      <c r="E63" s="9">
        <f>E64*2.2</f>
        <v>66</v>
      </c>
      <c r="F63" s="9">
        <f>F64*2.2</f>
        <v>62.7</v>
      </c>
      <c r="J63" s="11"/>
      <c r="K63" s="11"/>
      <c r="L63" s="11"/>
      <c r="M63" s="11"/>
    </row>
    <row r="64" spans="1:15" x14ac:dyDescent="0.2">
      <c r="A64" t="s">
        <v>11</v>
      </c>
      <c r="B64" s="9">
        <v>31.8</v>
      </c>
      <c r="C64" s="9">
        <v>32.1</v>
      </c>
      <c r="D64" s="9">
        <v>32.4</v>
      </c>
      <c r="E64" s="9">
        <v>30</v>
      </c>
      <c r="F64" s="9">
        <v>28.5</v>
      </c>
      <c r="J64" s="15" t="s">
        <v>48</v>
      </c>
      <c r="K64" s="15" t="s">
        <v>49</v>
      </c>
      <c r="L64" s="15" t="s">
        <v>50</v>
      </c>
      <c r="M64" s="15" t="s">
        <v>52</v>
      </c>
    </row>
    <row r="65" spans="1:15" x14ac:dyDescent="0.2">
      <c r="A65" t="s">
        <v>5</v>
      </c>
      <c r="B65" s="9">
        <v>30.9</v>
      </c>
      <c r="C65" s="9">
        <v>41.2</v>
      </c>
      <c r="D65" s="9">
        <v>55</v>
      </c>
      <c r="E65" s="9">
        <v>73.400000000000006</v>
      </c>
      <c r="F65" s="9">
        <v>98</v>
      </c>
      <c r="J65" s="11">
        <v>76.130679611650507</v>
      </c>
      <c r="K65" s="11">
        <v>76.469696969696969</v>
      </c>
      <c r="L65" s="11">
        <v>63.360000000000007</v>
      </c>
      <c r="M65" s="11">
        <f>(F82*((2*41.5*M$10)^2)/386.4)</f>
        <v>77.332153269471064</v>
      </c>
    </row>
    <row r="66" spans="1:15" x14ac:dyDescent="0.2">
      <c r="A66" t="s">
        <v>31</v>
      </c>
      <c r="B66" s="9">
        <f t="shared" ref="B66" si="11">(B63*386.4)/((2*41.5*B65)^2)</f>
        <v>4.1097345829709557E-3</v>
      </c>
      <c r="C66" s="9">
        <f t="shared" ref="C66" si="12">(C63*386.4)/((2*41.5*C65)^2)</f>
        <v>2.3335344359675875E-3</v>
      </c>
      <c r="D66" s="9">
        <f t="shared" ref="D66" si="13">(D63*386.4)/((2*41.5*D65)^2)</f>
        <v>1.3216706475408756E-3</v>
      </c>
      <c r="E66" s="9">
        <f t="shared" ref="E66" si="14">(E63*386.4)/((2*41.5*E65)^2)</f>
        <v>6.8712025151136007E-4</v>
      </c>
      <c r="F66" s="9">
        <f t="shared" ref="F66" si="15">(F63*386.4)/((2*41.5*F65)^2)</f>
        <v>3.6618143514378562E-4</v>
      </c>
      <c r="J66" s="11"/>
      <c r="K66" s="11"/>
      <c r="L66" s="11"/>
      <c r="M66" s="11"/>
    </row>
    <row r="67" spans="1:15" x14ac:dyDescent="0.2">
      <c r="J67" s="15" t="s">
        <v>56</v>
      </c>
      <c r="K67" s="15" t="s">
        <v>54</v>
      </c>
      <c r="L67" s="15" t="s">
        <v>55</v>
      </c>
      <c r="M67" s="15" t="s">
        <v>57</v>
      </c>
    </row>
    <row r="68" spans="1:15" x14ac:dyDescent="0.2">
      <c r="A68" s="6" t="s">
        <v>7</v>
      </c>
      <c r="J68" s="12">
        <f>(B119*((2*41.5*J$10)^2)/386.4)</f>
        <v>76.130679611650521</v>
      </c>
      <c r="K68" s="12">
        <f>(C126*((2*41.5*K$10)^2)/386.4)</f>
        <v>73.499999999999986</v>
      </c>
      <c r="L68" s="12">
        <f>E109</f>
        <v>65.34</v>
      </c>
      <c r="M68" s="12">
        <f>F123</f>
        <v>62.7</v>
      </c>
      <c r="O68" t="s">
        <v>111</v>
      </c>
    </row>
    <row r="69" spans="1:15" x14ac:dyDescent="0.2">
      <c r="C69" s="9" t="s">
        <v>9</v>
      </c>
      <c r="D69" s="9" t="s">
        <v>6</v>
      </c>
      <c r="E69" s="9" t="s">
        <v>1</v>
      </c>
      <c r="F69" s="9" t="s">
        <v>2</v>
      </c>
      <c r="J69" s="11"/>
      <c r="K69" s="11"/>
      <c r="L69" s="11"/>
      <c r="M69" s="11"/>
    </row>
    <row r="70" spans="1:15" x14ac:dyDescent="0.2">
      <c r="A70" t="s">
        <v>10</v>
      </c>
      <c r="C70" s="9">
        <f>C71*2.2</f>
        <v>72.600000000000009</v>
      </c>
      <c r="D70" s="9">
        <f>D71*2.2</f>
        <v>71.28</v>
      </c>
      <c r="E70" s="9">
        <f>E71*2.2</f>
        <v>66.660000000000011</v>
      </c>
      <c r="F70" s="9">
        <f>F71*2.2</f>
        <v>64.680000000000007</v>
      </c>
      <c r="J70" s="15" t="s">
        <v>60</v>
      </c>
      <c r="K70" s="15" t="s">
        <v>61</v>
      </c>
      <c r="L70" s="15" t="s">
        <v>62</v>
      </c>
      <c r="M70" s="15" t="s">
        <v>63</v>
      </c>
    </row>
    <row r="71" spans="1:15" x14ac:dyDescent="0.2">
      <c r="A71" t="s">
        <v>11</v>
      </c>
      <c r="C71" s="9">
        <v>33</v>
      </c>
      <c r="D71" s="9">
        <v>32.4</v>
      </c>
      <c r="E71" s="9">
        <v>30.3</v>
      </c>
      <c r="F71" s="9">
        <v>29.4</v>
      </c>
      <c r="J71" s="12">
        <f>(B135*((2*41.5*J$10)^2)/386.4)</f>
        <v>72.681393156753742</v>
      </c>
      <c r="K71" s="12">
        <f>(C142*((2*41.5*K$10)^2)/386.4)</f>
        <v>72.51010101010101</v>
      </c>
      <c r="L71" s="12">
        <f>E132</f>
        <v>63.360000000000007</v>
      </c>
      <c r="M71" s="12">
        <f>F139</f>
        <v>64.900000000000006</v>
      </c>
      <c r="O71" t="s">
        <v>111</v>
      </c>
    </row>
    <row r="72" spans="1:15" x14ac:dyDescent="0.2">
      <c r="A72" t="s">
        <v>5</v>
      </c>
      <c r="C72" s="9">
        <v>46.2</v>
      </c>
      <c r="D72" s="9">
        <v>61.7</v>
      </c>
      <c r="E72" s="9">
        <v>82.4</v>
      </c>
      <c r="F72" s="9">
        <v>110</v>
      </c>
      <c r="J72" s="11"/>
      <c r="K72" s="11"/>
      <c r="L72" s="11"/>
      <c r="M72" s="11"/>
    </row>
    <row r="73" spans="1:15" x14ac:dyDescent="0.2">
      <c r="A73" t="s">
        <v>31</v>
      </c>
      <c r="C73" s="9">
        <f t="shared" ref="C73" si="16">(C70*386.4)/((2*41.5*C72)^2)</f>
        <v>1.9078033303610311E-3</v>
      </c>
      <c r="D73" s="9">
        <f t="shared" ref="D73" si="17">(D70*386.4)/((2*41.5*D72)^2)</f>
        <v>1.0502151910906665E-3</v>
      </c>
      <c r="E73" s="9">
        <f t="shared" ref="E73" si="18">(E70*386.4)/((2*41.5*E72)^2)</f>
        <v>5.5067050942225792E-4</v>
      </c>
      <c r="F73" s="9">
        <f t="shared" ref="F73" si="19">(F70*386.4)/((2*41.5*F72)^2)</f>
        <v>2.9982343393288383E-4</v>
      </c>
      <c r="J73" s="15" t="s">
        <v>67</v>
      </c>
      <c r="K73" s="15" t="s">
        <v>64</v>
      </c>
      <c r="L73" s="15" t="s">
        <v>65</v>
      </c>
      <c r="M73" s="15" t="s">
        <v>66</v>
      </c>
    </row>
    <row r="74" spans="1:15" x14ac:dyDescent="0.2">
      <c r="J74" s="11">
        <f>B148</f>
        <v>67.100000000000009</v>
      </c>
      <c r="K74" s="11">
        <f>(C158*((2*41.5*K$10)^2)/386.4)</f>
        <v>74.242424242424235</v>
      </c>
      <c r="L74" s="11">
        <f>E148</f>
        <v>63.800000000000004</v>
      </c>
      <c r="M74" s="11">
        <f>F155</f>
        <v>59.400000000000006</v>
      </c>
    </row>
    <row r="75" spans="1:15" x14ac:dyDescent="0.2">
      <c r="A75" s="4" t="s">
        <v>93</v>
      </c>
      <c r="J75" s="11"/>
      <c r="K75" s="11"/>
      <c r="L75" s="11"/>
      <c r="M75" s="11"/>
    </row>
    <row r="76" spans="1:15" x14ac:dyDescent="0.2">
      <c r="J76" s="15" t="s">
        <v>87</v>
      </c>
      <c r="K76" s="15" t="s">
        <v>84</v>
      </c>
      <c r="L76" s="15" t="s">
        <v>85</v>
      </c>
      <c r="M76" s="15" t="s">
        <v>86</v>
      </c>
    </row>
    <row r="77" spans="1:15" x14ac:dyDescent="0.2">
      <c r="A77" s="6" t="s">
        <v>45</v>
      </c>
      <c r="J77" s="12">
        <f>(B175*((2*41.5*J$10)^2)/386.4)</f>
        <v>78.392873974926985</v>
      </c>
      <c r="K77" s="12">
        <f>(C189*((2*41.5*K$10)^2)/386.4)</f>
        <v>77.617079889807158</v>
      </c>
      <c r="L77" s="12">
        <f>E172</f>
        <v>65.900000000000006</v>
      </c>
      <c r="M77" s="12">
        <f>F186</f>
        <v>60.5</v>
      </c>
      <c r="O77" t="s">
        <v>111</v>
      </c>
    </row>
    <row r="78" spans="1:15" x14ac:dyDescent="0.2">
      <c r="B78" s="9" t="s">
        <v>6</v>
      </c>
      <c r="C78" s="9" t="s">
        <v>1</v>
      </c>
      <c r="D78" s="9" t="s">
        <v>2</v>
      </c>
      <c r="E78" s="9" t="s">
        <v>3</v>
      </c>
      <c r="F78" s="9" t="s">
        <v>4</v>
      </c>
    </row>
    <row r="79" spans="1:15" x14ac:dyDescent="0.2">
      <c r="A79" t="s">
        <v>10</v>
      </c>
      <c r="B79" s="9">
        <f>B80*2.2</f>
        <v>67.98</v>
      </c>
      <c r="C79" s="9">
        <f>C80*2.2</f>
        <v>62.7</v>
      </c>
      <c r="D79" s="9">
        <f>D80*2.2</f>
        <v>66.660000000000011</v>
      </c>
      <c r="E79" s="9">
        <f>E80*2.2</f>
        <v>63.360000000000007</v>
      </c>
      <c r="F79" s="9">
        <f>F80*2.2</f>
        <v>61.38</v>
      </c>
    </row>
    <row r="80" spans="1:15" x14ac:dyDescent="0.2">
      <c r="A80" t="s">
        <v>11</v>
      </c>
      <c r="B80" s="9">
        <v>30.9</v>
      </c>
      <c r="C80" s="9">
        <v>28.5</v>
      </c>
      <c r="D80" s="9">
        <v>30.3</v>
      </c>
      <c r="E80" s="9">
        <v>28.8</v>
      </c>
      <c r="F80" s="9">
        <v>27.9</v>
      </c>
    </row>
    <row r="81" spans="1:6" x14ac:dyDescent="0.2">
      <c r="A81" t="s">
        <v>5</v>
      </c>
      <c r="B81" s="9">
        <v>30.9</v>
      </c>
      <c r="C81" s="9">
        <v>41.2</v>
      </c>
      <c r="D81" s="9">
        <v>55</v>
      </c>
      <c r="E81" s="9">
        <v>73.400000000000006</v>
      </c>
      <c r="F81" s="9">
        <v>98</v>
      </c>
    </row>
    <row r="82" spans="1:6" x14ac:dyDescent="0.2">
      <c r="A82" t="s">
        <v>31</v>
      </c>
      <c r="B82" s="9">
        <f t="shared" ref="B82" si="20">(B79*386.4)/((2*41.5*B81)^2)</f>
        <v>3.9934213400566829E-3</v>
      </c>
      <c r="C82" s="9">
        <f t="shared" ref="C82" si="21">(C79*386.4)/((2*41.5*C81)^2)</f>
        <v>2.0718296394104749E-3</v>
      </c>
      <c r="D82" s="9">
        <f t="shared" ref="D82" si="22">(D79*386.4)/((2*41.5*D81)^2)</f>
        <v>1.2360068092743374E-3</v>
      </c>
      <c r="E82" s="9">
        <f t="shared" ref="E82" si="23">(E79*386.4)/((2*41.5*E81)^2)</f>
        <v>6.5963544145090577E-4</v>
      </c>
      <c r="F82" s="9">
        <f t="shared" ref="F82" si="24">(F79*386.4)/((2*41.5*F81)^2)</f>
        <v>3.5847235229865334E-4</v>
      </c>
    </row>
    <row r="84" spans="1:6" x14ac:dyDescent="0.2">
      <c r="A84" s="6" t="s">
        <v>46</v>
      </c>
    </row>
    <row r="85" spans="1:6" x14ac:dyDescent="0.2">
      <c r="B85" s="9" t="s">
        <v>6</v>
      </c>
      <c r="C85" s="9" t="s">
        <v>1</v>
      </c>
      <c r="D85" s="9" t="s">
        <v>2</v>
      </c>
      <c r="E85" s="9" t="s">
        <v>3</v>
      </c>
      <c r="F85" s="9" t="s">
        <v>4</v>
      </c>
    </row>
    <row r="86" spans="1:6" x14ac:dyDescent="0.2">
      <c r="A86" t="s">
        <v>10</v>
      </c>
      <c r="B86" s="9">
        <f>B87*2.2</f>
        <v>70.62</v>
      </c>
      <c r="C86" s="9">
        <f>C87*2.2</f>
        <v>69.960000000000008</v>
      </c>
      <c r="D86" s="9">
        <f>D87*2.2</f>
        <v>70.62</v>
      </c>
      <c r="E86" s="9">
        <f>E87*2.2</f>
        <v>63.360000000000007</v>
      </c>
      <c r="F86" s="9">
        <f>F87*2.2</f>
        <v>62.040000000000006</v>
      </c>
    </row>
    <row r="87" spans="1:6" x14ac:dyDescent="0.2">
      <c r="A87" t="s">
        <v>11</v>
      </c>
      <c r="B87" s="9">
        <v>32.1</v>
      </c>
      <c r="C87" s="9">
        <v>31.8</v>
      </c>
      <c r="D87" s="9">
        <v>32.1</v>
      </c>
      <c r="E87" s="9">
        <v>28.8</v>
      </c>
      <c r="F87" s="9">
        <v>28.2</v>
      </c>
    </row>
    <row r="88" spans="1:6" x14ac:dyDescent="0.2">
      <c r="A88" t="s">
        <v>5</v>
      </c>
      <c r="B88" s="9">
        <v>30.9</v>
      </c>
      <c r="C88" s="9">
        <v>41.2</v>
      </c>
      <c r="D88" s="9">
        <v>55</v>
      </c>
      <c r="E88" s="9">
        <v>73.400000000000006</v>
      </c>
      <c r="F88" s="9">
        <v>98</v>
      </c>
    </row>
    <row r="89" spans="1:6" x14ac:dyDescent="0.2">
      <c r="A89" t="s">
        <v>31</v>
      </c>
      <c r="B89" s="9">
        <f t="shared" ref="B89" si="25">(B86*386.4)/((2*41.5*B88)^2)</f>
        <v>4.1485056639423796E-3</v>
      </c>
      <c r="C89" s="9">
        <f t="shared" ref="C89" si="26">(C86*386.4)/((2*41.5*C88)^2)</f>
        <v>2.311725702921162E-3</v>
      </c>
      <c r="D89" s="9">
        <f t="shared" ref="D89" si="27">(D86*386.4)/((2*41.5*D88)^2)</f>
        <v>1.3094329563599415E-3</v>
      </c>
      <c r="E89" s="9">
        <f t="shared" ref="E89" si="28">(E86*386.4)/((2*41.5*E88)^2)</f>
        <v>6.5963544145090577E-4</v>
      </c>
      <c r="F89" s="9">
        <f t="shared" ref="F89" si="29">(F86*386.4)/((2*41.5*F88)^2)</f>
        <v>3.6232689372121948E-4</v>
      </c>
    </row>
    <row r="91" spans="1:6" x14ac:dyDescent="0.2">
      <c r="A91" s="6" t="s">
        <v>47</v>
      </c>
    </row>
    <row r="92" spans="1:6" x14ac:dyDescent="0.2">
      <c r="C92" s="9" t="s">
        <v>9</v>
      </c>
      <c r="D92" s="9" t="s">
        <v>6</v>
      </c>
      <c r="E92" s="9" t="s">
        <v>1</v>
      </c>
      <c r="F92" s="9" t="s">
        <v>2</v>
      </c>
    </row>
    <row r="93" spans="1:6" x14ac:dyDescent="0.2">
      <c r="A93" t="s">
        <v>10</v>
      </c>
      <c r="C93" s="9">
        <f>C94*2.2</f>
        <v>67.98</v>
      </c>
      <c r="D93" s="9">
        <f>D94*2.2</f>
        <v>68.64</v>
      </c>
      <c r="E93" s="9">
        <f>E94*2.2</f>
        <v>66</v>
      </c>
      <c r="F93" s="9">
        <f>F94*2.2</f>
        <v>67.98</v>
      </c>
    </row>
    <row r="94" spans="1:6" x14ac:dyDescent="0.2">
      <c r="A94" t="s">
        <v>11</v>
      </c>
      <c r="C94" s="9">
        <v>30.9</v>
      </c>
      <c r="D94" s="9">
        <v>31.2</v>
      </c>
      <c r="E94" s="9">
        <v>30</v>
      </c>
      <c r="F94" s="9">
        <v>30.9</v>
      </c>
    </row>
    <row r="95" spans="1:6" x14ac:dyDescent="0.2">
      <c r="A95" t="s">
        <v>5</v>
      </c>
      <c r="C95" s="9">
        <v>46.2</v>
      </c>
      <c r="D95" s="9">
        <v>61.7</v>
      </c>
      <c r="E95" s="9">
        <v>82.4</v>
      </c>
      <c r="F95" s="9">
        <v>110</v>
      </c>
    </row>
    <row r="96" spans="1:6" x14ac:dyDescent="0.2">
      <c r="A96" t="s">
        <v>31</v>
      </c>
      <c r="C96" s="9">
        <f t="shared" ref="C96" si="30">(C93*386.4)/((2*41.5*C95)^2)</f>
        <v>1.7863976638835108E-3</v>
      </c>
      <c r="D96" s="9">
        <f t="shared" ref="D96" si="31">(D93*386.4)/((2*41.5*D95)^2)</f>
        <v>1.0113183321613826E-3</v>
      </c>
      <c r="E96" s="9">
        <f t="shared" ref="E96" si="32">(E93*386.4)/((2*41.5*E95)^2)</f>
        <v>5.4521832616065131E-4</v>
      </c>
      <c r="F96" s="9">
        <f t="shared" ref="F96" si="33">(F93*386.4)/((2*41.5*F95)^2)</f>
        <v>3.1512054790905136E-4</v>
      </c>
    </row>
    <row r="98" spans="1:6" x14ac:dyDescent="0.2">
      <c r="A98" s="4" t="s">
        <v>94</v>
      </c>
    </row>
    <row r="100" spans="1:6" x14ac:dyDescent="0.2">
      <c r="A100" s="6" t="s">
        <v>53</v>
      </c>
    </row>
    <row r="101" spans="1:6" x14ac:dyDescent="0.2">
      <c r="B101" s="9" t="s">
        <v>6</v>
      </c>
      <c r="C101" s="9" t="s">
        <v>1</v>
      </c>
      <c r="D101" s="9" t="s">
        <v>2</v>
      </c>
      <c r="E101" s="9" t="s">
        <v>3</v>
      </c>
      <c r="F101" s="9" t="s">
        <v>4</v>
      </c>
    </row>
    <row r="102" spans="1:6" x14ac:dyDescent="0.2">
      <c r="A102" t="s">
        <v>10</v>
      </c>
      <c r="B102" s="9">
        <f>B103*2.2</f>
        <v>57.420000000000009</v>
      </c>
      <c r="C102" s="9">
        <f>C103*2.2</f>
        <v>59.400000000000006</v>
      </c>
      <c r="D102" s="9">
        <f>D103*2.2</f>
        <v>61.38</v>
      </c>
      <c r="E102" s="9">
        <f>E103*2.2</f>
        <v>59.400000000000006</v>
      </c>
      <c r="F102" s="9">
        <f>F103*2.2</f>
        <v>62.040000000000006</v>
      </c>
    </row>
    <row r="103" spans="1:6" x14ac:dyDescent="0.2">
      <c r="A103" t="s">
        <v>11</v>
      </c>
      <c r="B103" s="9">
        <v>26.1</v>
      </c>
      <c r="C103" s="9">
        <v>27</v>
      </c>
      <c r="D103" s="9">
        <v>27.9</v>
      </c>
      <c r="E103" s="9">
        <v>27</v>
      </c>
      <c r="F103" s="9">
        <v>28.2</v>
      </c>
    </row>
    <row r="104" spans="1:6" x14ac:dyDescent="0.2">
      <c r="A104" t="s">
        <v>5</v>
      </c>
      <c r="B104" s="9">
        <v>30.9</v>
      </c>
      <c r="C104" s="9">
        <v>41.2</v>
      </c>
      <c r="D104" s="9">
        <v>55</v>
      </c>
      <c r="E104" s="9">
        <v>73.400000000000006</v>
      </c>
      <c r="F104" s="9">
        <v>98</v>
      </c>
    </row>
    <row r="105" spans="1:6" x14ac:dyDescent="0.2">
      <c r="A105" t="s">
        <v>31</v>
      </c>
      <c r="B105" s="9">
        <f t="shared" ref="B105" si="34">(B102*386.4)/((2*41.5*B104)^2)</f>
        <v>3.3730840445138979E-3</v>
      </c>
      <c r="C105" s="9">
        <f t="shared" ref="C105" si="35">(C102*386.4)/((2*41.5*C104)^2)</f>
        <v>1.9627859741783446E-3</v>
      </c>
      <c r="D105" s="9">
        <f t="shared" ref="D105" si="36">(D102*386.4)/((2*41.5*D104)^2)</f>
        <v>1.138105279826865E-3</v>
      </c>
      <c r="E105" s="9">
        <f t="shared" ref="E105" si="37">(E102*386.4)/((2*41.5*E104)^2)</f>
        <v>6.1840822636022416E-4</v>
      </c>
      <c r="F105" s="9">
        <f t="shared" ref="F105" si="38">(F102*386.4)/((2*41.5*F104)^2)</f>
        <v>3.6232689372121948E-4</v>
      </c>
    </row>
    <row r="107" spans="1:6" x14ac:dyDescent="0.2">
      <c r="A107" s="6" t="s">
        <v>45</v>
      </c>
    </row>
    <row r="108" spans="1:6" x14ac:dyDescent="0.2">
      <c r="B108" s="9" t="s">
        <v>6</v>
      </c>
      <c r="C108" s="9" t="s">
        <v>1</v>
      </c>
      <c r="D108" s="9" t="s">
        <v>2</v>
      </c>
      <c r="E108" s="9" t="s">
        <v>3</v>
      </c>
      <c r="F108" s="9" t="s">
        <v>4</v>
      </c>
    </row>
    <row r="109" spans="1:6" x14ac:dyDescent="0.2">
      <c r="A109" t="s">
        <v>10</v>
      </c>
      <c r="B109" s="9">
        <f>B110*2.2</f>
        <v>62.040000000000006</v>
      </c>
      <c r="C109" s="9">
        <f>C110*2.2</f>
        <v>65.34</v>
      </c>
      <c r="D109" s="9">
        <f>D110*2.2</f>
        <v>67.320000000000007</v>
      </c>
      <c r="E109" s="9">
        <f>E110*2.2</f>
        <v>65.34</v>
      </c>
      <c r="F109" s="9">
        <f>F110*2.2</f>
        <v>64.680000000000007</v>
      </c>
    </row>
    <row r="110" spans="1:6" x14ac:dyDescent="0.2">
      <c r="A110" t="s">
        <v>11</v>
      </c>
      <c r="B110" s="9">
        <v>28.2</v>
      </c>
      <c r="C110" s="9">
        <v>29.7</v>
      </c>
      <c r="D110" s="9">
        <v>30.6</v>
      </c>
      <c r="E110" s="9">
        <v>29.7</v>
      </c>
      <c r="F110" s="9">
        <v>29.4</v>
      </c>
    </row>
    <row r="111" spans="1:6" x14ac:dyDescent="0.2">
      <c r="A111" t="s">
        <v>5</v>
      </c>
      <c r="B111" s="9">
        <v>30.9</v>
      </c>
      <c r="C111" s="9">
        <v>41.2</v>
      </c>
      <c r="D111" s="9">
        <v>55</v>
      </c>
      <c r="E111" s="9">
        <v>73.400000000000006</v>
      </c>
      <c r="F111" s="9">
        <v>98</v>
      </c>
    </row>
    <row r="112" spans="1:6" x14ac:dyDescent="0.2">
      <c r="A112" t="s">
        <v>31</v>
      </c>
      <c r="B112" s="9">
        <f t="shared" ref="B112" si="39">(B109*386.4)/((2*41.5*B111)^2)</f>
        <v>3.6444816113138665E-3</v>
      </c>
      <c r="C112" s="9">
        <f t="shared" ref="C112" si="40">(C109*386.4)/((2*41.5*C111)^2)</f>
        <v>2.1590645715961793E-3</v>
      </c>
      <c r="D112" s="9">
        <f t="shared" ref="D112" si="41">(D109*386.4)/((2*41.5*D111)^2)</f>
        <v>1.2482445004552713E-3</v>
      </c>
      <c r="E112" s="9">
        <f t="shared" ref="E112" si="42">(E109*386.4)/((2*41.5*E111)^2)</f>
        <v>6.8024904899624658E-4</v>
      </c>
      <c r="F112" s="9">
        <f t="shared" ref="F112" si="43">(F109*386.4)/((2*41.5*F111)^2)</f>
        <v>3.7774505941148416E-4</v>
      </c>
    </row>
    <row r="114" spans="1:6" x14ac:dyDescent="0.2">
      <c r="A114" s="6" t="s">
        <v>46</v>
      </c>
    </row>
    <row r="115" spans="1:6" x14ac:dyDescent="0.2">
      <c r="B115" s="9" t="s">
        <v>6</v>
      </c>
      <c r="C115" s="9" t="s">
        <v>1</v>
      </c>
      <c r="D115" s="9" t="s">
        <v>2</v>
      </c>
      <c r="E115" s="9" t="s">
        <v>3</v>
      </c>
      <c r="F115" s="9" t="s">
        <v>4</v>
      </c>
    </row>
    <row r="116" spans="1:6" x14ac:dyDescent="0.2">
      <c r="A116" t="s">
        <v>10</v>
      </c>
      <c r="B116" s="9">
        <f>B117*2.2</f>
        <v>67.98</v>
      </c>
      <c r="C116" s="9">
        <f>C117*2.2</f>
        <v>73.920000000000016</v>
      </c>
      <c r="D116" s="9">
        <f>D117*2.2</f>
        <v>72.600000000000009</v>
      </c>
      <c r="E116" s="9">
        <f>E117*2.2</f>
        <v>73.920000000000016</v>
      </c>
      <c r="F116" s="9">
        <f>F117*2.2</f>
        <v>73.920000000000016</v>
      </c>
    </row>
    <row r="117" spans="1:6" x14ac:dyDescent="0.2">
      <c r="A117" t="s">
        <v>11</v>
      </c>
      <c r="B117" s="9">
        <v>30.9</v>
      </c>
      <c r="C117" s="9">
        <v>33.6</v>
      </c>
      <c r="D117" s="9">
        <v>33</v>
      </c>
      <c r="E117" s="9">
        <v>33.6</v>
      </c>
      <c r="F117" s="9">
        <v>33.6</v>
      </c>
    </row>
    <row r="118" spans="1:6" x14ac:dyDescent="0.2">
      <c r="A118" t="s">
        <v>5</v>
      </c>
      <c r="B118" s="9">
        <v>30.9</v>
      </c>
      <c r="C118" s="9">
        <v>41.2</v>
      </c>
      <c r="D118" s="9">
        <v>55</v>
      </c>
      <c r="E118" s="9">
        <v>73.400000000000006</v>
      </c>
      <c r="F118" s="9">
        <v>98</v>
      </c>
    </row>
    <row r="119" spans="1:6" x14ac:dyDescent="0.2">
      <c r="A119" t="s">
        <v>31</v>
      </c>
      <c r="B119" s="9">
        <f t="shared" ref="B119" si="44">(B116*386.4)/((2*41.5*B118)^2)</f>
        <v>3.9934213400566829E-3</v>
      </c>
      <c r="C119" s="9">
        <f t="shared" ref="C119" si="45">(C116*386.4)/((2*41.5*C118)^2)</f>
        <v>2.4425781011997182E-3</v>
      </c>
      <c r="D119" s="9">
        <f t="shared" ref="D119" si="46">(D116*386.4)/((2*41.5*D118)^2)</f>
        <v>1.3461460299027436E-3</v>
      </c>
      <c r="E119" s="9">
        <f t="shared" ref="E119" si="47">(E116*386.4)/((2*41.5*E118)^2)</f>
        <v>7.6957468169272351E-4</v>
      </c>
      <c r="F119" s="9">
        <f t="shared" ref="F119" si="48">(F116*386.4)/((2*41.5*F118)^2)</f>
        <v>4.3170863932741056E-4</v>
      </c>
    </row>
    <row r="121" spans="1:6" x14ac:dyDescent="0.2">
      <c r="A121" s="6" t="s">
        <v>47</v>
      </c>
    </row>
    <row r="122" spans="1:6" x14ac:dyDescent="0.2">
      <c r="C122" s="9" t="s">
        <v>9</v>
      </c>
      <c r="D122" s="9" t="s">
        <v>6</v>
      </c>
      <c r="E122" s="9" t="s">
        <v>1</v>
      </c>
      <c r="F122" s="9" t="s">
        <v>2</v>
      </c>
    </row>
    <row r="123" spans="1:6" x14ac:dyDescent="0.2">
      <c r="A123" t="s">
        <v>10</v>
      </c>
      <c r="C123" s="9">
        <f>C124*2.2</f>
        <v>65.34</v>
      </c>
      <c r="D123" s="9">
        <f>D124*2.2</f>
        <v>66.660000000000011</v>
      </c>
      <c r="E123" s="9">
        <f>E124*2.2</f>
        <v>60.720000000000006</v>
      </c>
      <c r="F123" s="9">
        <f>F124*2.2</f>
        <v>62.7</v>
      </c>
    </row>
    <row r="124" spans="1:6" x14ac:dyDescent="0.2">
      <c r="A124" t="s">
        <v>11</v>
      </c>
      <c r="C124" s="9">
        <v>29.7</v>
      </c>
      <c r="D124" s="9">
        <v>30.3</v>
      </c>
      <c r="E124" s="9">
        <v>27.6</v>
      </c>
      <c r="F124" s="9">
        <v>28.5</v>
      </c>
    </row>
    <row r="125" spans="1:6" x14ac:dyDescent="0.2">
      <c r="A125" t="s">
        <v>5</v>
      </c>
      <c r="C125" s="9">
        <v>46.2</v>
      </c>
      <c r="D125" s="9">
        <v>61.7</v>
      </c>
      <c r="E125" s="9">
        <v>82.4</v>
      </c>
      <c r="F125" s="9">
        <v>110</v>
      </c>
    </row>
    <row r="126" spans="1:6" x14ac:dyDescent="0.2">
      <c r="A126" t="s">
        <v>31</v>
      </c>
      <c r="C126" s="9">
        <f t="shared" ref="C126" si="49">(C123*386.4)/((2*41.5*C125)^2)</f>
        <v>1.7170229973249276E-3</v>
      </c>
      <c r="D126" s="9">
        <f t="shared" ref="D126" si="50">(D123*386.4)/((2*41.5*D125)^2)</f>
        <v>9.8214568796441983E-4</v>
      </c>
      <c r="E126" s="9">
        <f t="shared" ref="E126" si="51">(E123*386.4)/((2*41.5*E125)^2)</f>
        <v>5.0160086006779926E-4</v>
      </c>
      <c r="F126" s="9">
        <f t="shared" ref="F126" si="52">(F123*386.4)/((2*41.5*F125)^2)</f>
        <v>2.9064516554718324E-4</v>
      </c>
    </row>
    <row r="128" spans="1:6" x14ac:dyDescent="0.2">
      <c r="A128" s="4" t="s">
        <v>95</v>
      </c>
    </row>
    <row r="130" spans="1:6" x14ac:dyDescent="0.2">
      <c r="A130" s="7" t="s">
        <v>59</v>
      </c>
      <c r="B130" s="10"/>
      <c r="C130" s="10"/>
      <c r="D130" s="10"/>
      <c r="E130" s="10"/>
      <c r="F130" s="10"/>
    </row>
    <row r="131" spans="1:6" x14ac:dyDescent="0.2">
      <c r="A131" s="3"/>
      <c r="B131" s="10" t="s">
        <v>6</v>
      </c>
      <c r="C131" s="10" t="s">
        <v>1</v>
      </c>
      <c r="D131" s="10" t="s">
        <v>2</v>
      </c>
      <c r="E131" s="10" t="s">
        <v>3</v>
      </c>
      <c r="F131" s="10" t="s">
        <v>4</v>
      </c>
    </row>
    <row r="132" spans="1:6" x14ac:dyDescent="0.2">
      <c r="A132" s="3" t="s">
        <v>10</v>
      </c>
      <c r="B132" s="9">
        <f>B133*2.2</f>
        <v>64.900000000000006</v>
      </c>
      <c r="C132" s="9">
        <f>C133*2.2</f>
        <v>63.360000000000007</v>
      </c>
      <c r="D132" s="9">
        <f>D133*2.2</f>
        <v>64.460000000000008</v>
      </c>
      <c r="E132" s="9">
        <f>E133*2.2</f>
        <v>63.360000000000007</v>
      </c>
      <c r="F132" s="9">
        <f>F133*2.2</f>
        <v>62.260000000000005</v>
      </c>
    </row>
    <row r="133" spans="1:6" x14ac:dyDescent="0.2">
      <c r="A133" s="3" t="s">
        <v>11</v>
      </c>
      <c r="B133" s="10">
        <v>29.5</v>
      </c>
      <c r="C133" s="10">
        <v>28.8</v>
      </c>
      <c r="D133" s="10">
        <v>29.3</v>
      </c>
      <c r="E133" s="10">
        <v>28.8</v>
      </c>
      <c r="F133" s="10">
        <v>28.3</v>
      </c>
    </row>
    <row r="134" spans="1:6" x14ac:dyDescent="0.2">
      <c r="A134" s="3" t="s">
        <v>5</v>
      </c>
      <c r="B134" s="10">
        <v>30.9</v>
      </c>
      <c r="C134" s="10">
        <v>41.2</v>
      </c>
      <c r="D134" s="10">
        <v>55</v>
      </c>
      <c r="E134" s="10">
        <v>73.400000000000006</v>
      </c>
      <c r="F134" s="10">
        <v>98</v>
      </c>
    </row>
    <row r="135" spans="1:6" x14ac:dyDescent="0.2">
      <c r="A135" s="3" t="s">
        <v>31</v>
      </c>
      <c r="B135" s="9">
        <f t="shared" ref="B135" si="53">(B132*386.4)/((2*41.5*B134)^2)</f>
        <v>3.8124896288567042E-3</v>
      </c>
      <c r="C135" s="9">
        <f t="shared" ref="C135" si="54">(C132*386.4)/((2*41.5*C134)^2)</f>
        <v>2.0936383724569009E-3</v>
      </c>
      <c r="D135" s="9">
        <f t="shared" ref="D135" si="55">(D132*386.4)/((2*41.5*D134)^2)</f>
        <v>1.1952145053378905E-3</v>
      </c>
      <c r="E135" s="9">
        <f t="shared" ref="E135" si="56">(E132*386.4)/((2*41.5*E134)^2)</f>
        <v>6.5963544145090577E-4</v>
      </c>
      <c r="F135" s="9">
        <f t="shared" ref="F135" si="57">(F132*386.4)/((2*41.5*F134)^2)</f>
        <v>3.6361174086207488E-4</v>
      </c>
    </row>
    <row r="136" spans="1:6" x14ac:dyDescent="0.2">
      <c r="A136" s="3"/>
      <c r="B136" s="10"/>
      <c r="C136" s="10"/>
      <c r="D136" s="10"/>
      <c r="E136" s="10"/>
      <c r="F136" s="10"/>
    </row>
    <row r="137" spans="1:6" x14ac:dyDescent="0.2">
      <c r="A137" s="7" t="s">
        <v>47</v>
      </c>
      <c r="B137" s="10"/>
      <c r="C137" s="10"/>
      <c r="D137" s="10"/>
      <c r="E137" s="10"/>
      <c r="F137" s="10"/>
    </row>
    <row r="138" spans="1:6" x14ac:dyDescent="0.2">
      <c r="A138" s="3"/>
      <c r="B138" s="10"/>
      <c r="C138" s="10" t="s">
        <v>9</v>
      </c>
      <c r="D138" s="10" t="s">
        <v>6</v>
      </c>
      <c r="E138" s="10" t="s">
        <v>1</v>
      </c>
      <c r="F138" s="10" t="s">
        <v>2</v>
      </c>
    </row>
    <row r="139" spans="1:6" x14ac:dyDescent="0.2">
      <c r="A139" s="3" t="s">
        <v>10</v>
      </c>
      <c r="B139" s="10"/>
      <c r="C139" s="9">
        <f>C140*2.2</f>
        <v>64.460000000000008</v>
      </c>
      <c r="D139" s="9">
        <f>D140*2.2</f>
        <v>65.56</v>
      </c>
      <c r="E139" s="9">
        <f>E140*2.2</f>
        <v>65.56</v>
      </c>
      <c r="F139" s="9">
        <f>F140*2.2</f>
        <v>64.900000000000006</v>
      </c>
    </row>
    <row r="140" spans="1:6" x14ac:dyDescent="0.2">
      <c r="A140" s="3" t="s">
        <v>11</v>
      </c>
      <c r="B140" s="10"/>
      <c r="C140" s="10">
        <v>29.3</v>
      </c>
      <c r="D140" s="10">
        <v>29.8</v>
      </c>
      <c r="E140" s="10">
        <v>29.8</v>
      </c>
      <c r="F140" s="10">
        <v>29.5</v>
      </c>
    </row>
    <row r="141" spans="1:6" x14ac:dyDescent="0.2">
      <c r="A141" s="3" t="s">
        <v>5</v>
      </c>
      <c r="B141" s="10"/>
      <c r="C141" s="10">
        <v>46.2</v>
      </c>
      <c r="D141" s="10">
        <v>61.7</v>
      </c>
      <c r="E141" s="10">
        <v>82.4</v>
      </c>
      <c r="F141" s="10">
        <v>110</v>
      </c>
    </row>
    <row r="142" spans="1:6" x14ac:dyDescent="0.2">
      <c r="A142" s="3" t="s">
        <v>31</v>
      </c>
      <c r="C142" s="9">
        <f t="shared" ref="C142" si="58">(C139*386.4)/((2*41.5*C141)^2)</f>
        <v>1.6938981084720667E-3</v>
      </c>
      <c r="D142" s="9">
        <f t="shared" ref="D142" si="59">(D139*386.4)/((2*41.5*D141)^2)</f>
        <v>9.6593866341055127E-4</v>
      </c>
      <c r="E142" s="9">
        <f t="shared" ref="E142" si="60">(E139*386.4)/((2*41.5*E141)^2)</f>
        <v>5.4158353731958032E-4</v>
      </c>
      <c r="F142" s="9">
        <f t="shared" ref="F142" si="61">(F139*386.4)/((2*41.5*F141)^2)</f>
        <v>3.0084324153129493E-4</v>
      </c>
    </row>
    <row r="144" spans="1:6" x14ac:dyDescent="0.2">
      <c r="A144" s="8" t="s">
        <v>96</v>
      </c>
    </row>
    <row r="146" spans="1:6" x14ac:dyDescent="0.2">
      <c r="A146" s="7" t="s">
        <v>59</v>
      </c>
      <c r="B146" s="10"/>
      <c r="C146" s="10"/>
      <c r="D146" s="10"/>
      <c r="E146" s="10"/>
      <c r="F146" s="10"/>
    </row>
    <row r="147" spans="1:6" x14ac:dyDescent="0.2">
      <c r="A147" s="3"/>
      <c r="B147" s="10" t="s">
        <v>12</v>
      </c>
      <c r="C147" s="10" t="s">
        <v>1</v>
      </c>
      <c r="D147" s="10" t="s">
        <v>2</v>
      </c>
      <c r="E147" s="10" t="s">
        <v>3</v>
      </c>
      <c r="F147" s="10" t="s">
        <v>4</v>
      </c>
    </row>
    <row r="148" spans="1:6" x14ac:dyDescent="0.2">
      <c r="A148" s="3" t="s">
        <v>10</v>
      </c>
      <c r="B148" s="9">
        <f>B149*2.2</f>
        <v>67.100000000000009</v>
      </c>
      <c r="C148" s="9">
        <f>C149*2.2</f>
        <v>66</v>
      </c>
      <c r="D148" s="9">
        <f>D149*2.2</f>
        <v>66</v>
      </c>
      <c r="E148" s="9">
        <f>E149*2.2</f>
        <v>63.800000000000004</v>
      </c>
      <c r="F148" s="9">
        <f>F149*2.2</f>
        <v>63.800000000000004</v>
      </c>
    </row>
    <row r="149" spans="1:6" x14ac:dyDescent="0.2">
      <c r="A149" s="3" t="s">
        <v>11</v>
      </c>
      <c r="B149" s="10">
        <v>30.5</v>
      </c>
      <c r="C149" s="10">
        <v>30</v>
      </c>
      <c r="D149" s="10">
        <v>30</v>
      </c>
      <c r="E149" s="10">
        <v>29</v>
      </c>
      <c r="F149" s="10">
        <v>29</v>
      </c>
    </row>
    <row r="150" spans="1:6" x14ac:dyDescent="0.2">
      <c r="A150" s="3" t="s">
        <v>5</v>
      </c>
      <c r="B150" s="9">
        <v>32.700000000000003</v>
      </c>
      <c r="C150" s="10">
        <v>41.2</v>
      </c>
      <c r="D150" s="10">
        <v>55</v>
      </c>
      <c r="E150" s="10">
        <v>73.400000000000006</v>
      </c>
      <c r="F150" s="10">
        <v>98</v>
      </c>
    </row>
    <row r="151" spans="1:6" x14ac:dyDescent="0.2">
      <c r="A151" s="3" t="s">
        <v>31</v>
      </c>
      <c r="B151" s="9">
        <f t="shared" ref="B151" si="62">(B148*386.4)/((2*41.5*B150)^2)</f>
        <v>3.5197186375411902E-3</v>
      </c>
      <c r="C151" s="9">
        <f t="shared" ref="C151" si="63">(C148*386.4)/((2*41.5*C150)^2)</f>
        <v>2.1808733046426053E-3</v>
      </c>
      <c r="D151" s="9">
        <f t="shared" ref="D151" si="64">(D148*386.4)/((2*41.5*D150)^2)</f>
        <v>1.2237691180934031E-3</v>
      </c>
      <c r="E151" s="9">
        <f t="shared" ref="E151" si="65">(E148*386.4)/((2*41.5*E150)^2)</f>
        <v>6.6421624312764814E-4</v>
      </c>
      <c r="F151" s="9">
        <f t="shared" ref="F151" si="66">(F148*386.4)/((2*41.5*F150)^2)</f>
        <v>3.7260567084806257E-4</v>
      </c>
    </row>
    <row r="152" spans="1:6" x14ac:dyDescent="0.2">
      <c r="A152" s="3"/>
      <c r="B152" s="10"/>
      <c r="C152" s="10"/>
      <c r="D152" s="10"/>
      <c r="E152" s="10"/>
      <c r="F152" s="10"/>
    </row>
    <row r="153" spans="1:6" x14ac:dyDescent="0.2">
      <c r="A153" s="7" t="s">
        <v>47</v>
      </c>
      <c r="B153" s="10"/>
      <c r="C153" s="10"/>
      <c r="D153" s="10"/>
      <c r="E153" s="10"/>
      <c r="F153" s="10"/>
    </row>
    <row r="154" spans="1:6" x14ac:dyDescent="0.2">
      <c r="A154" s="3"/>
      <c r="B154" s="10"/>
      <c r="C154" s="10" t="s">
        <v>9</v>
      </c>
      <c r="D154" s="10" t="s">
        <v>6</v>
      </c>
      <c r="E154" s="10" t="s">
        <v>1</v>
      </c>
      <c r="F154" s="10" t="s">
        <v>2</v>
      </c>
    </row>
    <row r="155" spans="1:6" x14ac:dyDescent="0.2">
      <c r="A155" s="3" t="s">
        <v>10</v>
      </c>
      <c r="B155" s="10"/>
      <c r="C155" s="9">
        <f>C156*2.2</f>
        <v>66</v>
      </c>
      <c r="D155" s="9">
        <f>D156*2.2</f>
        <v>63.800000000000004</v>
      </c>
      <c r="E155" s="9">
        <f>E156*2.2</f>
        <v>61.600000000000009</v>
      </c>
      <c r="F155" s="9">
        <f>F156*2.2</f>
        <v>59.400000000000006</v>
      </c>
    </row>
    <row r="156" spans="1:6" x14ac:dyDescent="0.2">
      <c r="A156" s="3" t="s">
        <v>11</v>
      </c>
      <c r="B156" s="10"/>
      <c r="C156" s="10">
        <v>30</v>
      </c>
      <c r="D156" s="10">
        <v>29</v>
      </c>
      <c r="E156" s="10">
        <v>28</v>
      </c>
      <c r="F156" s="10">
        <v>27</v>
      </c>
    </row>
    <row r="157" spans="1:6" x14ac:dyDescent="0.2">
      <c r="A157" s="3" t="s">
        <v>5</v>
      </c>
      <c r="B157" s="10"/>
      <c r="C157" s="9">
        <v>46.2</v>
      </c>
      <c r="D157" s="9">
        <v>61.7</v>
      </c>
      <c r="E157" s="9">
        <v>82.4</v>
      </c>
      <c r="F157" s="9">
        <v>110</v>
      </c>
    </row>
    <row r="158" spans="1:6" x14ac:dyDescent="0.2">
      <c r="A158" s="3" t="s">
        <v>31</v>
      </c>
      <c r="C158" s="9">
        <f t="shared" ref="C158" si="67">(C155*386.4)/((2*41.5*C157)^2)</f>
        <v>1.7343666639645732E-3</v>
      </c>
      <c r="D158" s="9">
        <f t="shared" ref="D158" si="68">(D155*386.4)/((2*41.5*D157)^2)</f>
        <v>9.4000742412436201E-4</v>
      </c>
      <c r="E158" s="9">
        <f t="shared" ref="E158" si="69">(E155*386.4)/((2*41.5*E157)^2)</f>
        <v>5.0887043774994125E-4</v>
      </c>
      <c r="F158" s="9">
        <f t="shared" ref="F158" si="70">(F155*386.4)/((2*41.5*F157)^2)</f>
        <v>2.7534805157101571E-4</v>
      </c>
    </row>
    <row r="161" spans="1:6" x14ac:dyDescent="0.2">
      <c r="A161" s="8" t="s">
        <v>97</v>
      </c>
    </row>
    <row r="163" spans="1:6" x14ac:dyDescent="0.2">
      <c r="A163" s="7" t="s">
        <v>81</v>
      </c>
      <c r="B163" s="10"/>
      <c r="C163" s="10"/>
      <c r="D163" s="10"/>
      <c r="E163" s="10"/>
      <c r="F163" s="10"/>
    </row>
    <row r="164" spans="1:6" x14ac:dyDescent="0.2">
      <c r="A164" s="3"/>
      <c r="B164" s="10"/>
      <c r="C164" s="10" t="s">
        <v>1</v>
      </c>
      <c r="D164" s="10" t="s">
        <v>2</v>
      </c>
      <c r="E164" s="10" t="s">
        <v>3</v>
      </c>
      <c r="F164" s="10" t="s">
        <v>4</v>
      </c>
    </row>
    <row r="165" spans="1:6" x14ac:dyDescent="0.2">
      <c r="A165" s="3" t="s">
        <v>10</v>
      </c>
      <c r="C165" s="9">
        <v>74.8</v>
      </c>
      <c r="D165" s="9">
        <v>73</v>
      </c>
      <c r="E165" s="9">
        <v>68.400000000000006</v>
      </c>
      <c r="F165" s="9">
        <v>64</v>
      </c>
    </row>
    <row r="166" spans="1:6" x14ac:dyDescent="0.2">
      <c r="A166" s="3" t="s">
        <v>11</v>
      </c>
      <c r="B166" s="10"/>
      <c r="C166" s="10"/>
      <c r="D166" s="10"/>
      <c r="E166" s="10"/>
      <c r="F166" s="10"/>
    </row>
    <row r="167" spans="1:6" x14ac:dyDescent="0.2">
      <c r="A167" s="3" t="s">
        <v>5</v>
      </c>
      <c r="C167" s="10">
        <v>41.2</v>
      </c>
      <c r="D167" s="10">
        <v>55</v>
      </c>
      <c r="E167" s="10">
        <v>73.400000000000006</v>
      </c>
      <c r="F167" s="10">
        <v>98</v>
      </c>
    </row>
    <row r="168" spans="1:6" x14ac:dyDescent="0.2">
      <c r="A168" s="3" t="s">
        <v>31</v>
      </c>
      <c r="C168" s="9">
        <f t="shared" ref="C168" si="71">(C165*386.4)/((2*41.5*C167)^2)</f>
        <v>2.4716564119282858E-3</v>
      </c>
      <c r="D168" s="9">
        <f t="shared" ref="D168" si="72">(D165*386.4)/((2*41.5*D167)^2)</f>
        <v>1.3535628124366427E-3</v>
      </c>
      <c r="E168" s="9">
        <f t="shared" ref="E168" si="73">(E165*386.4)/((2*41.5*E167)^2)</f>
        <v>7.1210644247540972E-4</v>
      </c>
      <c r="F168" s="9">
        <f t="shared" ref="F168" si="74">(F165*386.4)/((2*41.5*F167)^2)</f>
        <v>3.7377371370338566E-4</v>
      </c>
    </row>
    <row r="170" spans="1:6" x14ac:dyDescent="0.2">
      <c r="A170" s="7" t="s">
        <v>82</v>
      </c>
      <c r="B170" s="10"/>
      <c r="C170" s="10"/>
      <c r="D170" s="10"/>
      <c r="E170" s="10"/>
      <c r="F170" s="10"/>
    </row>
    <row r="171" spans="1:6" x14ac:dyDescent="0.2">
      <c r="A171" s="3"/>
      <c r="B171" s="10" t="s">
        <v>6</v>
      </c>
      <c r="C171" s="10" t="s">
        <v>1</v>
      </c>
      <c r="D171" s="10" t="s">
        <v>2</v>
      </c>
      <c r="E171" s="10" t="s">
        <v>3</v>
      </c>
      <c r="F171" s="10" t="s">
        <v>4</v>
      </c>
    </row>
    <row r="172" spans="1:6" x14ac:dyDescent="0.2">
      <c r="A172" s="3" t="s">
        <v>10</v>
      </c>
      <c r="B172" s="9">
        <v>70</v>
      </c>
      <c r="C172" s="9">
        <v>70</v>
      </c>
      <c r="D172" s="9">
        <v>69</v>
      </c>
      <c r="E172" s="9">
        <v>65.900000000000006</v>
      </c>
      <c r="F172" s="9">
        <v>62</v>
      </c>
    </row>
    <row r="173" spans="1:6" x14ac:dyDescent="0.2">
      <c r="A173" s="3" t="s">
        <v>11</v>
      </c>
      <c r="B173" s="10"/>
      <c r="C173" s="10"/>
      <c r="D173" s="10"/>
      <c r="E173" s="10"/>
      <c r="F173" s="10"/>
    </row>
    <row r="174" spans="1:6" x14ac:dyDescent="0.2">
      <c r="A174" s="3" t="s">
        <v>5</v>
      </c>
      <c r="B174" s="9">
        <v>30.9</v>
      </c>
      <c r="C174" s="10">
        <v>41.2</v>
      </c>
      <c r="D174" s="10">
        <v>55</v>
      </c>
      <c r="E174" s="10">
        <v>73.400000000000006</v>
      </c>
      <c r="F174" s="10">
        <v>98</v>
      </c>
    </row>
    <row r="175" spans="1:6" x14ac:dyDescent="0.2">
      <c r="A175" s="3" t="s">
        <v>31</v>
      </c>
      <c r="B175" s="9">
        <f t="shared" ref="B175" si="75">(B172*386.4)/((2*41.5*B174)^2)</f>
        <v>4.1120843454540718E-3</v>
      </c>
      <c r="C175" s="9">
        <f t="shared" ref="C175" si="76">(C172*386.4)/((2*41.5*C174)^2)</f>
        <v>2.3130474443179149E-3</v>
      </c>
      <c r="D175" s="9">
        <f t="shared" ref="D175" si="77">(D172*386.4)/((2*41.5*D174)^2)</f>
        <v>1.2793949870976487E-3</v>
      </c>
      <c r="E175" s="9">
        <f t="shared" ref="E175" si="78">(E172*386.4)/((2*41.5*E174)^2)</f>
        <v>6.8607916022119149E-4</v>
      </c>
      <c r="F175" s="9">
        <f t="shared" ref="F175" si="79">(F172*386.4)/((2*41.5*F174)^2)</f>
        <v>3.6209328515015486E-4</v>
      </c>
    </row>
    <row r="177" spans="1:6" x14ac:dyDescent="0.2">
      <c r="A177" s="7" t="s">
        <v>53</v>
      </c>
      <c r="B177" s="10"/>
      <c r="C177" s="10"/>
      <c r="D177" s="10"/>
      <c r="E177" s="10"/>
      <c r="F177" s="10"/>
    </row>
    <row r="178" spans="1:6" x14ac:dyDescent="0.2">
      <c r="A178" s="3"/>
      <c r="B178" s="10"/>
      <c r="C178" s="10" t="s">
        <v>1</v>
      </c>
      <c r="D178" s="10" t="s">
        <v>2</v>
      </c>
      <c r="E178" s="10" t="s">
        <v>3</v>
      </c>
      <c r="F178" s="10" t="s">
        <v>4</v>
      </c>
    </row>
    <row r="179" spans="1:6" x14ac:dyDescent="0.2">
      <c r="A179" s="3" t="s">
        <v>10</v>
      </c>
      <c r="C179" s="9">
        <v>64.099999999999994</v>
      </c>
      <c r="D179" s="9">
        <v>62.5</v>
      </c>
      <c r="E179" s="9">
        <v>61.3</v>
      </c>
      <c r="F179" s="9">
        <v>58.2</v>
      </c>
    </row>
    <row r="180" spans="1:6" x14ac:dyDescent="0.2">
      <c r="A180" s="3" t="s">
        <v>11</v>
      </c>
      <c r="B180" s="10"/>
      <c r="C180" s="10"/>
      <c r="D180" s="10"/>
      <c r="E180" s="10"/>
      <c r="F180" s="10"/>
    </row>
    <row r="181" spans="1:6" x14ac:dyDescent="0.2">
      <c r="A181" s="3" t="s">
        <v>5</v>
      </c>
      <c r="C181" s="10">
        <v>41.2</v>
      </c>
      <c r="D181" s="10">
        <v>55</v>
      </c>
      <c r="E181" s="10">
        <v>73.400000000000006</v>
      </c>
      <c r="F181" s="10">
        <v>98</v>
      </c>
    </row>
    <row r="182" spans="1:6" x14ac:dyDescent="0.2">
      <c r="A182" s="3" t="s">
        <v>31</v>
      </c>
      <c r="C182" s="9">
        <f t="shared" ref="C182" si="80">(C179*386.4)/((2*41.5*C181)^2)</f>
        <v>2.1180905882968331E-3</v>
      </c>
      <c r="D182" s="9">
        <f t="shared" ref="D182" si="81">(D179*386.4)/((2*41.5*D181)^2)</f>
        <v>1.1588722709217833E-3</v>
      </c>
      <c r="E182" s="9">
        <f t="shared" ref="E182" si="82">(E179*386.4)/((2*41.5*E181)^2)</f>
        <v>6.381889608734299E-4</v>
      </c>
      <c r="F182" s="9">
        <f t="shared" ref="F182" si="83">(F179*386.4)/((2*41.5*F181)^2)</f>
        <v>3.3990047089901636E-4</v>
      </c>
    </row>
    <row r="184" spans="1:6" x14ac:dyDescent="0.2">
      <c r="A184" s="7" t="s">
        <v>83</v>
      </c>
      <c r="B184" s="10"/>
      <c r="C184" s="10"/>
      <c r="D184" s="10"/>
      <c r="E184" s="10"/>
      <c r="F184" s="10"/>
    </row>
    <row r="185" spans="1:6" x14ac:dyDescent="0.2">
      <c r="A185" s="3"/>
      <c r="B185" s="10"/>
      <c r="C185" s="10" t="s">
        <v>9</v>
      </c>
      <c r="D185" s="10" t="s">
        <v>6</v>
      </c>
      <c r="E185" s="10" t="s">
        <v>1</v>
      </c>
      <c r="F185" s="10" t="s">
        <v>2</v>
      </c>
    </row>
    <row r="186" spans="1:6" x14ac:dyDescent="0.2">
      <c r="A186" s="3" t="s">
        <v>10</v>
      </c>
      <c r="C186" s="9">
        <v>69</v>
      </c>
      <c r="D186" s="9">
        <v>68.400000000000006</v>
      </c>
      <c r="E186" s="9">
        <v>63</v>
      </c>
      <c r="F186" s="9">
        <v>60.5</v>
      </c>
    </row>
    <row r="187" spans="1:6" x14ac:dyDescent="0.2">
      <c r="A187" s="3" t="s">
        <v>11</v>
      </c>
      <c r="B187" s="10"/>
      <c r="C187" s="10"/>
      <c r="D187" s="10"/>
      <c r="E187" s="10"/>
      <c r="F187" s="10"/>
    </row>
    <row r="188" spans="1:6" x14ac:dyDescent="0.2">
      <c r="A188" s="3" t="s">
        <v>5</v>
      </c>
      <c r="C188" s="9">
        <v>46.2</v>
      </c>
      <c r="D188" s="9">
        <v>61.7</v>
      </c>
      <c r="E188" s="9">
        <v>82.4</v>
      </c>
      <c r="F188" s="9">
        <v>110</v>
      </c>
    </row>
    <row r="189" spans="1:6" x14ac:dyDescent="0.2">
      <c r="A189" s="3" t="s">
        <v>31</v>
      </c>
      <c r="C189" s="9">
        <f t="shared" ref="C189" si="84">(C186*386.4)/((2*41.5*C188)^2)</f>
        <v>1.8132015123265995E-3</v>
      </c>
      <c r="D189" s="9">
        <f t="shared" ref="D189" si="85">(D186*386.4)/((2*41.5*D188)^2)</f>
        <v>1.0077822540769023E-3</v>
      </c>
      <c r="E189" s="9">
        <f t="shared" ref="E189" si="86">(E186*386.4)/((2*41.5*E188)^2)</f>
        <v>5.2043567497153079E-4</v>
      </c>
      <c r="F189" s="9">
        <f t="shared" ref="F189" si="87">(F186*386.4)/((2*41.5*F188)^2)</f>
        <v>2.8044708956307155E-4</v>
      </c>
    </row>
    <row r="191" spans="1:6" x14ac:dyDescent="0.2">
      <c r="A191" s="8" t="s">
        <v>68</v>
      </c>
    </row>
    <row r="193" spans="1:6" x14ac:dyDescent="0.2">
      <c r="A193" s="7" t="s">
        <v>70</v>
      </c>
      <c r="B193" s="10"/>
      <c r="C193" s="10"/>
      <c r="D193" s="10"/>
      <c r="E193" s="10"/>
      <c r="F193" s="10"/>
    </row>
    <row r="194" spans="1:6" x14ac:dyDescent="0.2">
      <c r="A194" s="3"/>
      <c r="B194" s="10" t="s">
        <v>6</v>
      </c>
      <c r="C194" s="10" t="s">
        <v>1</v>
      </c>
      <c r="D194" s="10" t="s">
        <v>2</v>
      </c>
      <c r="E194" s="10" t="s">
        <v>3</v>
      </c>
      <c r="F194" s="10" t="s">
        <v>4</v>
      </c>
    </row>
    <row r="195" spans="1:6" x14ac:dyDescent="0.2">
      <c r="A195" s="3" t="s">
        <v>10</v>
      </c>
      <c r="B195" s="9">
        <f>B196*2.2</f>
        <v>73.260000000000005</v>
      </c>
      <c r="C195" s="9">
        <f>C196*2.2</f>
        <v>70.62</v>
      </c>
      <c r="D195" s="9">
        <f>D196*2.2</f>
        <v>61.820000000000007</v>
      </c>
      <c r="E195" s="9">
        <f>E196*2.2</f>
        <v>62.7</v>
      </c>
      <c r="F195" s="9">
        <f>F196*2.2</f>
        <v>60.720000000000006</v>
      </c>
    </row>
    <row r="196" spans="1:6" x14ac:dyDescent="0.2">
      <c r="A196" s="3" t="s">
        <v>11</v>
      </c>
      <c r="B196" s="10">
        <v>33.299999999999997</v>
      </c>
      <c r="C196" s="10">
        <v>32.1</v>
      </c>
      <c r="D196" s="10">
        <v>28.1</v>
      </c>
      <c r="E196" s="10">
        <v>28.5</v>
      </c>
      <c r="F196" s="10">
        <v>27.6</v>
      </c>
    </row>
    <row r="197" spans="1:6" x14ac:dyDescent="0.2">
      <c r="A197" s="3" t="s">
        <v>5</v>
      </c>
      <c r="B197" s="10">
        <v>30.9</v>
      </c>
      <c r="C197" s="10">
        <v>41.2</v>
      </c>
      <c r="D197" s="10">
        <v>55</v>
      </c>
      <c r="E197" s="10">
        <v>73.400000000000006</v>
      </c>
      <c r="F197" s="10">
        <v>98</v>
      </c>
    </row>
    <row r="198" spans="1:6" x14ac:dyDescent="0.2">
      <c r="A198" s="3" t="s">
        <v>31</v>
      </c>
      <c r="B198" s="9">
        <f t="shared" ref="B198" si="88">(B195*386.4)/((2*41.5*B197)^2)</f>
        <v>4.3035899878280763E-3</v>
      </c>
      <c r="C198" s="9">
        <f t="shared" ref="C198" si="89">(C195*386.4)/((2*41.5*C197)^2)</f>
        <v>2.3335344359675875E-3</v>
      </c>
      <c r="D198" s="9">
        <f t="shared" ref="D198" si="90">(D195*386.4)/((2*41.5*D197)^2)</f>
        <v>1.1462637406141544E-3</v>
      </c>
      <c r="E198" s="9">
        <f t="shared" ref="E198" si="91">(E195*386.4)/((2*41.5*E197)^2)</f>
        <v>6.5276423893579217E-4</v>
      </c>
      <c r="F198" s="9">
        <f t="shared" ref="F198" si="92">(F195*386.4)/((2*41.5*F197)^2)</f>
        <v>3.5461781087608719E-4</v>
      </c>
    </row>
    <row r="199" spans="1:6" x14ac:dyDescent="0.2">
      <c r="A199" s="3"/>
    </row>
    <row r="200" spans="1:6" x14ac:dyDescent="0.2">
      <c r="A200" s="7" t="s">
        <v>69</v>
      </c>
      <c r="B200" s="10"/>
      <c r="C200" s="10"/>
      <c r="D200" s="10"/>
      <c r="E200" s="10"/>
      <c r="F200" s="10"/>
    </row>
    <row r="201" spans="1:6" x14ac:dyDescent="0.2">
      <c r="A201" s="3"/>
      <c r="B201" s="10" t="s">
        <v>6</v>
      </c>
      <c r="C201" s="10" t="s">
        <v>1</v>
      </c>
      <c r="D201" s="10" t="s">
        <v>2</v>
      </c>
      <c r="E201" s="10" t="s">
        <v>3</v>
      </c>
      <c r="F201" s="10" t="s">
        <v>4</v>
      </c>
    </row>
    <row r="202" spans="1:6" x14ac:dyDescent="0.2">
      <c r="A202" s="3" t="s">
        <v>10</v>
      </c>
      <c r="B202" s="9">
        <f>B203*2.2</f>
        <v>75.02000000000001</v>
      </c>
      <c r="C202" s="9">
        <f>C203*2.2</f>
        <v>79.640000000000015</v>
      </c>
      <c r="D202" s="9">
        <f>D203*2.2</f>
        <v>62.260000000000005</v>
      </c>
      <c r="E202" s="9">
        <f>E203*2.2</f>
        <v>59.84</v>
      </c>
      <c r="F202" s="9">
        <f>F203*2.2</f>
        <v>58.300000000000004</v>
      </c>
    </row>
    <row r="203" spans="1:6" x14ac:dyDescent="0.2">
      <c r="A203" s="3" t="s">
        <v>11</v>
      </c>
      <c r="B203" s="10">
        <v>34.1</v>
      </c>
      <c r="C203" s="10">
        <v>36.200000000000003</v>
      </c>
      <c r="D203" s="10">
        <v>28.3</v>
      </c>
      <c r="E203" s="10">
        <v>27.2</v>
      </c>
      <c r="F203" s="10">
        <v>26.5</v>
      </c>
    </row>
    <row r="204" spans="1:6" x14ac:dyDescent="0.2">
      <c r="A204" s="3" t="s">
        <v>5</v>
      </c>
      <c r="B204" s="10">
        <v>30.9</v>
      </c>
      <c r="C204" s="10">
        <v>41.2</v>
      </c>
      <c r="D204" s="10">
        <v>55</v>
      </c>
      <c r="E204" s="10">
        <v>73.400000000000006</v>
      </c>
      <c r="F204" s="10">
        <v>98</v>
      </c>
    </row>
    <row r="205" spans="1:6" x14ac:dyDescent="0.2">
      <c r="A205" s="3" t="s">
        <v>31</v>
      </c>
      <c r="B205" s="9">
        <f t="shared" ref="B205" si="93">(B202*386.4)/((2*41.5*B204)^2)</f>
        <v>4.4069795370852071E-3</v>
      </c>
      <c r="C205" s="9">
        <f t="shared" ref="C205" si="94">(C202*386.4)/((2*41.5*C204)^2)</f>
        <v>2.6315871209354109E-3</v>
      </c>
      <c r="D205" s="9">
        <f t="shared" ref="D205" si="95">(D202*386.4)/((2*41.5*D204)^2)</f>
        <v>1.1544222014014437E-3</v>
      </c>
      <c r="E205" s="9">
        <f t="shared" ref="E205" si="96">(E202*386.4)/((2*41.5*E204)^2)</f>
        <v>6.2298902803696653E-4</v>
      </c>
      <c r="F205" s="9">
        <f t="shared" ref="F205" si="97">(F202*386.4)/((2*41.5*F204)^2)</f>
        <v>3.4048449232667785E-4</v>
      </c>
    </row>
    <row r="206" spans="1:6" x14ac:dyDescent="0.2">
      <c r="A206" s="3"/>
      <c r="B206" s="10"/>
      <c r="C206" s="10"/>
      <c r="D206" s="10"/>
      <c r="E206" s="10"/>
      <c r="F206" s="10"/>
    </row>
    <row r="207" spans="1:6" x14ac:dyDescent="0.2">
      <c r="A207" s="7" t="s">
        <v>71</v>
      </c>
      <c r="B207" s="10"/>
      <c r="C207" s="10"/>
      <c r="D207" s="10"/>
      <c r="E207" s="10"/>
      <c r="F207" s="10"/>
    </row>
    <row r="208" spans="1:6" x14ac:dyDescent="0.2">
      <c r="A208" s="3"/>
      <c r="B208" s="10" t="s">
        <v>6</v>
      </c>
      <c r="C208" s="10" t="s">
        <v>1</v>
      </c>
      <c r="D208" s="10" t="s">
        <v>2</v>
      </c>
      <c r="E208" s="10" t="s">
        <v>3</v>
      </c>
      <c r="F208" s="10" t="s">
        <v>4</v>
      </c>
    </row>
    <row r="209" spans="1:6" x14ac:dyDescent="0.2">
      <c r="A209" s="3" t="s">
        <v>10</v>
      </c>
      <c r="B209" s="9">
        <f>B210*2.2</f>
        <v>67.540000000000006</v>
      </c>
      <c r="C209" s="9">
        <f>C210*2.2</f>
        <v>68.860000000000014</v>
      </c>
      <c r="D209" s="9">
        <f>D210*2.2</f>
        <v>59.620000000000005</v>
      </c>
      <c r="E209" s="9">
        <f>E210*2.2</f>
        <v>57.420000000000009</v>
      </c>
      <c r="F209" s="9">
        <f>F210*2.2</f>
        <v>56.320000000000007</v>
      </c>
    </row>
    <row r="210" spans="1:6" x14ac:dyDescent="0.2">
      <c r="A210" s="3" t="s">
        <v>11</v>
      </c>
      <c r="B210" s="10">
        <v>30.7</v>
      </c>
      <c r="C210" s="10">
        <v>31.3</v>
      </c>
      <c r="D210" s="10">
        <v>27.1</v>
      </c>
      <c r="E210" s="10">
        <v>26.1</v>
      </c>
      <c r="F210" s="10">
        <v>25.6</v>
      </c>
    </row>
    <row r="211" spans="1:6" x14ac:dyDescent="0.2">
      <c r="A211" s="3" t="s">
        <v>5</v>
      </c>
      <c r="B211" s="10">
        <v>30.9</v>
      </c>
      <c r="C211" s="10">
        <v>41.2</v>
      </c>
      <c r="D211" s="10">
        <v>55</v>
      </c>
      <c r="E211" s="10">
        <v>73.400000000000006</v>
      </c>
      <c r="F211" s="10">
        <v>98</v>
      </c>
    </row>
    <row r="212" spans="1:6" x14ac:dyDescent="0.2">
      <c r="A212" s="3" t="s">
        <v>31</v>
      </c>
      <c r="B212" s="9">
        <f t="shared" ref="B212" si="98">(B209*386.4)/((2*41.5*B211)^2)</f>
        <v>3.9675739527424009E-3</v>
      </c>
      <c r="C212" s="9">
        <f t="shared" ref="C212" si="99">(C209*386.4)/((2*41.5*C211)^2)</f>
        <v>2.275377814510452E-3</v>
      </c>
      <c r="D212" s="9">
        <f t="shared" ref="D212" si="100">(D209*386.4)/((2*41.5*D211)^2)</f>
        <v>1.1054714366777077E-3</v>
      </c>
      <c r="E212" s="9">
        <f t="shared" ref="E212" si="101">(E209*386.4)/((2*41.5*E211)^2)</f>
        <v>5.9779461881488347E-4</v>
      </c>
      <c r="F212" s="9">
        <f t="shared" ref="F212" si="102">(F209*386.4)/((2*41.5*F211)^2)</f>
        <v>3.2892086805897942E-4</v>
      </c>
    </row>
    <row r="214" spans="1:6" x14ac:dyDescent="0.2">
      <c r="A214" s="8" t="s">
        <v>99</v>
      </c>
    </row>
    <row r="216" spans="1:6" x14ac:dyDescent="0.2">
      <c r="A216" s="7" t="s">
        <v>72</v>
      </c>
      <c r="B216" s="10"/>
      <c r="C216" s="10"/>
      <c r="D216" s="10"/>
      <c r="E216" s="10"/>
      <c r="F216" s="10"/>
    </row>
    <row r="217" spans="1:6" x14ac:dyDescent="0.2">
      <c r="A217" s="3"/>
      <c r="B217" s="10" t="s">
        <v>80</v>
      </c>
      <c r="C217" s="10" t="s">
        <v>1</v>
      </c>
      <c r="D217" s="10" t="s">
        <v>2</v>
      </c>
      <c r="E217" s="10" t="s">
        <v>3</v>
      </c>
      <c r="F217" s="10" t="s">
        <v>4</v>
      </c>
    </row>
    <row r="218" spans="1:6" x14ac:dyDescent="0.2">
      <c r="A218" s="3" t="s">
        <v>10</v>
      </c>
      <c r="B218" s="9">
        <f>B219*2.2</f>
        <v>0</v>
      </c>
      <c r="C218" s="9">
        <f>C219*2.2</f>
        <v>61.600000000000009</v>
      </c>
      <c r="D218" s="9">
        <f>D219*2.2</f>
        <v>62.920000000000009</v>
      </c>
      <c r="E218" s="9">
        <f>E219*2.2</f>
        <v>60.060000000000009</v>
      </c>
      <c r="F218" s="9">
        <f>F219*2.2</f>
        <v>59.18</v>
      </c>
    </row>
    <row r="219" spans="1:6" x14ac:dyDescent="0.2">
      <c r="A219" s="3" t="s">
        <v>11</v>
      </c>
      <c r="B219" s="10"/>
      <c r="C219" s="10">
        <v>28</v>
      </c>
      <c r="D219" s="10">
        <v>28.6</v>
      </c>
      <c r="E219" s="10">
        <v>27.3</v>
      </c>
      <c r="F219" s="10">
        <v>26.9</v>
      </c>
    </row>
    <row r="220" spans="1:6" x14ac:dyDescent="0.2">
      <c r="A220" s="3" t="s">
        <v>5</v>
      </c>
      <c r="B220" s="10">
        <v>30.9</v>
      </c>
      <c r="C220" s="10">
        <v>41.2</v>
      </c>
      <c r="D220" s="10">
        <v>55</v>
      </c>
      <c r="E220" s="10">
        <v>73.400000000000006</v>
      </c>
      <c r="F220" s="10">
        <v>98</v>
      </c>
    </row>
    <row r="221" spans="1:6" x14ac:dyDescent="0.2">
      <c r="A221" s="3" t="s">
        <v>31</v>
      </c>
      <c r="B221" s="9">
        <f t="shared" ref="B221" si="103">(B218*386.4)/((2*41.5*B220)^2)</f>
        <v>0</v>
      </c>
      <c r="C221" s="9">
        <f t="shared" ref="C221" si="104">(C218*386.4)/((2*41.5*C220)^2)</f>
        <v>2.035481750999765E-3</v>
      </c>
      <c r="D221" s="9">
        <f t="shared" ref="D221" si="105">(D218*386.4)/((2*41.5*D220)^2)</f>
        <v>1.1666598925823778E-3</v>
      </c>
      <c r="E221" s="9">
        <f t="shared" ref="E221" si="106">(E218*386.4)/((2*41.5*E220)^2)</f>
        <v>6.2527942887533776E-4</v>
      </c>
      <c r="F221" s="9">
        <f t="shared" ref="F221" si="107">(F218*386.4)/((2*41.5*F220)^2)</f>
        <v>3.456238808900994E-4</v>
      </c>
    </row>
    <row r="222" spans="1:6" x14ac:dyDescent="0.2">
      <c r="A222" s="3"/>
    </row>
    <row r="223" spans="1:6" x14ac:dyDescent="0.2">
      <c r="A223" s="3"/>
    </row>
    <row r="224" spans="1:6" x14ac:dyDescent="0.2">
      <c r="A224" s="7" t="s">
        <v>98</v>
      </c>
      <c r="B224" s="10"/>
      <c r="C224" s="10"/>
      <c r="D224" s="10"/>
      <c r="E224" s="10"/>
      <c r="F224" s="10"/>
    </row>
    <row r="225" spans="1:6" x14ac:dyDescent="0.2">
      <c r="A225" s="3"/>
      <c r="B225" s="10" t="s">
        <v>80</v>
      </c>
      <c r="C225" s="10" t="s">
        <v>1</v>
      </c>
      <c r="D225" s="10" t="s">
        <v>2</v>
      </c>
      <c r="E225" s="10" t="s">
        <v>3</v>
      </c>
      <c r="F225" s="10" t="s">
        <v>4</v>
      </c>
    </row>
    <row r="226" spans="1:6" x14ac:dyDescent="0.2">
      <c r="A226" s="3" t="s">
        <v>10</v>
      </c>
      <c r="B226" s="9">
        <f>B227*2.2</f>
        <v>0</v>
      </c>
      <c r="C226" s="9">
        <f>C227*2.2</f>
        <v>57.420000000000009</v>
      </c>
      <c r="D226" s="9">
        <f>D227*2.2</f>
        <v>58.08</v>
      </c>
      <c r="E226" s="9">
        <f>E227*2.2</f>
        <v>56.760000000000005</v>
      </c>
      <c r="F226" s="9">
        <f>F227*2.2</f>
        <v>59.18</v>
      </c>
    </row>
    <row r="227" spans="1:6" x14ac:dyDescent="0.2">
      <c r="A227" s="3" t="s">
        <v>11</v>
      </c>
      <c r="B227" s="10"/>
      <c r="C227" s="10">
        <v>26.1</v>
      </c>
      <c r="D227" s="10">
        <v>26.4</v>
      </c>
      <c r="E227" s="10">
        <v>25.8</v>
      </c>
      <c r="F227" s="10">
        <v>26.9</v>
      </c>
    </row>
    <row r="228" spans="1:6" x14ac:dyDescent="0.2">
      <c r="A228" s="3" t="s">
        <v>5</v>
      </c>
      <c r="B228" s="10">
        <v>30.9</v>
      </c>
      <c r="C228" s="10">
        <v>41.2</v>
      </c>
      <c r="D228" s="10">
        <v>55</v>
      </c>
      <c r="E228" s="10">
        <v>73.400000000000006</v>
      </c>
      <c r="F228" s="10">
        <v>98</v>
      </c>
    </row>
    <row r="229" spans="1:6" x14ac:dyDescent="0.2">
      <c r="A229" s="3" t="s">
        <v>31</v>
      </c>
      <c r="B229" s="9">
        <f t="shared" ref="B229" si="108">(B226*386.4)/((2*41.5*B228)^2)</f>
        <v>0</v>
      </c>
      <c r="C229" s="9">
        <f t="shared" ref="C229" si="109">(C226*386.4)/((2*41.5*C228)^2)</f>
        <v>1.8973597750390669E-3</v>
      </c>
      <c r="D229" s="9">
        <f t="shared" ref="D229" si="110">(D226*386.4)/((2*41.5*D228)^2)</f>
        <v>1.0769168239221946E-3</v>
      </c>
      <c r="E229" s="9">
        <f t="shared" ref="E229" si="111">(E226*386.4)/((2*41.5*E228)^2)</f>
        <v>5.9092341629976976E-4</v>
      </c>
      <c r="F229" s="9">
        <f t="shared" ref="F229" si="112">(F226*386.4)/((2*41.5*F228)^2)</f>
        <v>3.456238808900994E-4</v>
      </c>
    </row>
    <row r="230" spans="1:6" x14ac:dyDescent="0.2">
      <c r="A230" s="3"/>
      <c r="B230" s="10"/>
      <c r="C230" s="10"/>
      <c r="D230" s="10"/>
      <c r="E230" s="10"/>
      <c r="F230" s="10"/>
    </row>
    <row r="231" spans="1:6" x14ac:dyDescent="0.2">
      <c r="A231" s="3"/>
    </row>
    <row r="232" spans="1:6" x14ac:dyDescent="0.2">
      <c r="A232" s="7" t="s">
        <v>73</v>
      </c>
      <c r="B232" s="10"/>
      <c r="C232" s="10"/>
      <c r="D232" s="10"/>
      <c r="E232" s="10"/>
      <c r="F232" s="10"/>
    </row>
    <row r="233" spans="1:6" x14ac:dyDescent="0.2">
      <c r="A233" s="3"/>
      <c r="B233" s="10" t="s">
        <v>80</v>
      </c>
      <c r="C233" s="10" t="s">
        <v>1</v>
      </c>
      <c r="D233" s="10" t="s">
        <v>2</v>
      </c>
      <c r="E233" s="10" t="s">
        <v>3</v>
      </c>
      <c r="F233" s="10" t="s">
        <v>4</v>
      </c>
    </row>
    <row r="234" spans="1:6" x14ac:dyDescent="0.2">
      <c r="A234" s="3" t="s">
        <v>10</v>
      </c>
      <c r="B234" s="9">
        <f>B235*2.2</f>
        <v>0</v>
      </c>
      <c r="C234" s="9">
        <f>C235*2.2</f>
        <v>53.900000000000006</v>
      </c>
      <c r="D234" s="9">
        <f>D235*2.2</f>
        <v>53.460000000000008</v>
      </c>
      <c r="E234" s="9">
        <f>E235*2.2</f>
        <v>51.260000000000005</v>
      </c>
      <c r="F234" s="9">
        <f>F235*2.2</f>
        <v>53.900000000000006</v>
      </c>
    </row>
    <row r="235" spans="1:6" x14ac:dyDescent="0.2">
      <c r="A235" s="3" t="s">
        <v>11</v>
      </c>
      <c r="B235" s="10"/>
      <c r="C235" s="10">
        <v>24.5</v>
      </c>
      <c r="D235" s="10">
        <v>24.3</v>
      </c>
      <c r="E235" s="10">
        <v>23.3</v>
      </c>
      <c r="F235" s="10">
        <v>24.5</v>
      </c>
    </row>
    <row r="236" spans="1:6" x14ac:dyDescent="0.2">
      <c r="A236" s="3" t="s">
        <v>5</v>
      </c>
      <c r="B236" s="10">
        <v>30.9</v>
      </c>
      <c r="C236" s="10">
        <v>41.2</v>
      </c>
      <c r="D236" s="10">
        <v>55</v>
      </c>
      <c r="E236" s="10">
        <v>73.400000000000006</v>
      </c>
      <c r="F236" s="10">
        <v>98</v>
      </c>
    </row>
    <row r="237" spans="1:6" x14ac:dyDescent="0.2">
      <c r="A237" s="3" t="s">
        <v>31</v>
      </c>
      <c r="B237" s="9">
        <f t="shared" ref="B237" si="113">(B234*386.4)/((2*41.5*B236)^2)</f>
        <v>0</v>
      </c>
      <c r="C237" s="9">
        <f t="shared" ref="C237" si="114">(C234*386.4)/((2*41.5*C236)^2)</f>
        <v>1.7810465321247946E-3</v>
      </c>
      <c r="D237" s="9">
        <f t="shared" ref="D237" si="115">(D234*386.4)/((2*41.5*D236)^2)</f>
        <v>9.9125298565565668E-4</v>
      </c>
      <c r="E237" s="9">
        <f t="shared" ref="E237" si="116">(E234*386.4)/((2*41.5*E236)^2)</f>
        <v>5.3366339534048981E-4</v>
      </c>
      <c r="F237" s="9">
        <f t="shared" ref="F237" si="117">(F234*386.4)/((2*41.5*F236)^2)</f>
        <v>3.1478754950957014E-4</v>
      </c>
    </row>
    <row r="239" spans="1:6" x14ac:dyDescent="0.2">
      <c r="A239" s="7" t="s">
        <v>74</v>
      </c>
      <c r="B239" s="10"/>
      <c r="C239" s="10"/>
      <c r="D239" s="10"/>
      <c r="E239" s="10"/>
      <c r="F239" s="10"/>
    </row>
    <row r="240" spans="1:6" x14ac:dyDescent="0.2">
      <c r="A240" s="3"/>
      <c r="B240" s="10"/>
      <c r="C240" s="10" t="s">
        <v>9</v>
      </c>
      <c r="D240" s="10" t="s">
        <v>6</v>
      </c>
      <c r="E240" s="10" t="s">
        <v>1</v>
      </c>
      <c r="F240" s="10" t="s">
        <v>2</v>
      </c>
    </row>
    <row r="241" spans="1:6" x14ac:dyDescent="0.2">
      <c r="A241" s="3" t="s">
        <v>10</v>
      </c>
      <c r="B241" s="10"/>
      <c r="C241" s="9">
        <f>C242*2.2</f>
        <v>0</v>
      </c>
      <c r="D241" s="9">
        <f>D242*2.2</f>
        <v>0</v>
      </c>
      <c r="E241" s="9">
        <f>E242*2.2</f>
        <v>0</v>
      </c>
      <c r="F241" s="9">
        <f>F242*2.2</f>
        <v>0</v>
      </c>
    </row>
    <row r="242" spans="1:6" x14ac:dyDescent="0.2">
      <c r="A242" s="3" t="s">
        <v>11</v>
      </c>
      <c r="B242" s="10"/>
      <c r="C242" s="10"/>
      <c r="D242" s="10"/>
      <c r="E242" s="10"/>
      <c r="F242" s="10"/>
    </row>
    <row r="243" spans="1:6" x14ac:dyDescent="0.2">
      <c r="A243" s="3" t="s">
        <v>5</v>
      </c>
      <c r="B243" s="10"/>
      <c r="C243" s="9">
        <v>46.2</v>
      </c>
      <c r="D243" s="9">
        <v>61.7</v>
      </c>
      <c r="E243" s="9">
        <v>82.4</v>
      </c>
      <c r="F243" s="9">
        <v>110</v>
      </c>
    </row>
    <row r="244" spans="1:6" x14ac:dyDescent="0.2">
      <c r="A244" s="3" t="s">
        <v>31</v>
      </c>
      <c r="C244" s="9">
        <f>(C241*386.4)/((2*41.5*C243)^2)</f>
        <v>0</v>
      </c>
      <c r="D244" s="9">
        <f>(D241*386.4)/((2*41.5*D243)^2)</f>
        <v>0</v>
      </c>
      <c r="E244" s="9">
        <f>(E241*386.4)/((2*41.5*E243)^2)</f>
        <v>0</v>
      </c>
      <c r="F244" s="9">
        <f>(F241*386.4)/((2*41.5*F243)^2)</f>
        <v>0</v>
      </c>
    </row>
    <row r="246" spans="1:6" x14ac:dyDescent="0.2">
      <c r="A246" s="7" t="s">
        <v>75</v>
      </c>
      <c r="B246" s="10"/>
      <c r="C246" s="10"/>
      <c r="D246" s="10"/>
      <c r="E246" s="10"/>
      <c r="F246" s="10"/>
    </row>
    <row r="247" spans="1:6" x14ac:dyDescent="0.2">
      <c r="A247" s="3"/>
      <c r="B247" s="10"/>
      <c r="C247" s="10" t="s">
        <v>9</v>
      </c>
      <c r="D247" s="10" t="s">
        <v>6</v>
      </c>
      <c r="E247" s="10" t="s">
        <v>1</v>
      </c>
      <c r="F247" s="10" t="s">
        <v>2</v>
      </c>
    </row>
    <row r="248" spans="1:6" x14ac:dyDescent="0.2">
      <c r="A248" s="3" t="s">
        <v>10</v>
      </c>
      <c r="B248" s="10"/>
      <c r="C248" s="9">
        <f>C249*2.2</f>
        <v>0</v>
      </c>
      <c r="D248" s="9">
        <f>D249*2.2</f>
        <v>0</v>
      </c>
      <c r="E248" s="9">
        <f>E249*2.2</f>
        <v>0</v>
      </c>
      <c r="F248" s="9">
        <f>F249*2.2</f>
        <v>0</v>
      </c>
    </row>
    <row r="249" spans="1:6" x14ac:dyDescent="0.2">
      <c r="A249" s="3" t="s">
        <v>11</v>
      </c>
      <c r="B249" s="10"/>
      <c r="C249" s="10"/>
      <c r="D249" s="10"/>
      <c r="E249" s="10"/>
      <c r="F249" s="10"/>
    </row>
    <row r="250" spans="1:6" x14ac:dyDescent="0.2">
      <c r="A250" s="3" t="s">
        <v>5</v>
      </c>
      <c r="B250" s="10"/>
      <c r="C250" s="9">
        <v>46.2</v>
      </c>
      <c r="D250" s="9">
        <v>61.7</v>
      </c>
      <c r="E250" s="9">
        <v>82.4</v>
      </c>
      <c r="F250" s="9">
        <v>110</v>
      </c>
    </row>
    <row r="251" spans="1:6" x14ac:dyDescent="0.2">
      <c r="A251" s="3" t="s">
        <v>31</v>
      </c>
      <c r="C251" s="9">
        <f>(C248*386.4)/((2*41.5*C250)^2)</f>
        <v>0</v>
      </c>
      <c r="D251" s="9">
        <f>(D248*386.4)/((2*41.5*D250)^2)</f>
        <v>0</v>
      </c>
      <c r="E251" s="9">
        <f>(E248*386.4)/((2*41.5*E250)^2)</f>
        <v>0</v>
      </c>
      <c r="F251" s="9">
        <f>(F248*386.4)/((2*41.5*F250)^2)</f>
        <v>0</v>
      </c>
    </row>
    <row r="253" spans="1:6" x14ac:dyDescent="0.2">
      <c r="A253" s="7" t="s">
        <v>76</v>
      </c>
      <c r="B253" s="10"/>
      <c r="C253" s="10"/>
      <c r="D253" s="10"/>
      <c r="E253" s="10"/>
      <c r="F253" s="10"/>
    </row>
    <row r="254" spans="1:6" x14ac:dyDescent="0.2">
      <c r="A254" s="3"/>
      <c r="B254" s="10"/>
      <c r="C254" s="10" t="s">
        <v>1</v>
      </c>
      <c r="D254" s="10" t="s">
        <v>2</v>
      </c>
      <c r="E254" s="10" t="s">
        <v>3</v>
      </c>
      <c r="F254" s="10" t="s">
        <v>4</v>
      </c>
    </row>
    <row r="255" spans="1:6" x14ac:dyDescent="0.2">
      <c r="A255" s="3" t="s">
        <v>10</v>
      </c>
      <c r="C255" s="9">
        <f>C256*2.2</f>
        <v>0</v>
      </c>
      <c r="D255" s="9">
        <f>D256*2.2</f>
        <v>0</v>
      </c>
      <c r="E255" s="9">
        <f>E256*2.2</f>
        <v>0</v>
      </c>
      <c r="F255" s="9">
        <f>F256*2.2</f>
        <v>0</v>
      </c>
    </row>
    <row r="256" spans="1:6" x14ac:dyDescent="0.2">
      <c r="A256" s="3" t="s">
        <v>11</v>
      </c>
      <c r="B256" s="10"/>
      <c r="C256" s="10"/>
      <c r="D256" s="10"/>
      <c r="E256" s="10"/>
      <c r="F256" s="10"/>
    </row>
    <row r="257" spans="1:6" x14ac:dyDescent="0.2">
      <c r="A257" s="3" t="s">
        <v>5</v>
      </c>
      <c r="B257" s="10"/>
      <c r="C257" s="10">
        <v>41.2</v>
      </c>
      <c r="D257" s="10">
        <v>55</v>
      </c>
      <c r="E257" s="10">
        <v>73.400000000000006</v>
      </c>
      <c r="F257" s="10">
        <v>98</v>
      </c>
    </row>
    <row r="258" spans="1:6" x14ac:dyDescent="0.2">
      <c r="A258" s="3" t="s">
        <v>31</v>
      </c>
      <c r="C258" s="9">
        <f>(C255*386.4)/((2*41.5*C257)^2)</f>
        <v>0</v>
      </c>
      <c r="D258" s="9">
        <f>(D255*386.4)/((2*41.5*D257)^2)</f>
        <v>0</v>
      </c>
      <c r="E258" s="9">
        <f>(E255*386.4)/((2*41.5*E257)^2)</f>
        <v>0</v>
      </c>
      <c r="F258" s="9">
        <f>(F255*386.4)/((2*41.5*F257)^2)</f>
        <v>0</v>
      </c>
    </row>
    <row r="259" spans="1:6" x14ac:dyDescent="0.2">
      <c r="A259" s="3"/>
    </row>
    <row r="260" spans="1:6" x14ac:dyDescent="0.2">
      <c r="A260" s="7" t="s">
        <v>77</v>
      </c>
      <c r="B260" s="10"/>
      <c r="C260" s="10"/>
      <c r="D260" s="10"/>
      <c r="E260" s="10"/>
      <c r="F260" s="10"/>
    </row>
    <row r="261" spans="1:6" x14ac:dyDescent="0.2">
      <c r="A261" s="3"/>
      <c r="B261" s="10"/>
      <c r="C261" s="10" t="s">
        <v>1</v>
      </c>
      <c r="D261" s="10" t="s">
        <v>2</v>
      </c>
      <c r="E261" s="10" t="s">
        <v>3</v>
      </c>
      <c r="F261" s="10" t="s">
        <v>4</v>
      </c>
    </row>
    <row r="262" spans="1:6" x14ac:dyDescent="0.2">
      <c r="A262" s="3" t="s">
        <v>10</v>
      </c>
      <c r="C262" s="9">
        <f>C263*2.2</f>
        <v>0</v>
      </c>
      <c r="D262" s="9">
        <f>D263*2.2</f>
        <v>0</v>
      </c>
      <c r="E262" s="9">
        <f>E263*2.2</f>
        <v>0</v>
      </c>
      <c r="F262" s="9">
        <f>F263*2.2</f>
        <v>0</v>
      </c>
    </row>
    <row r="263" spans="1:6" x14ac:dyDescent="0.2">
      <c r="A263" s="3" t="s">
        <v>11</v>
      </c>
      <c r="B263" s="10"/>
      <c r="C263" s="10"/>
      <c r="D263" s="10"/>
      <c r="E263" s="10"/>
      <c r="F263" s="10"/>
    </row>
    <row r="264" spans="1:6" x14ac:dyDescent="0.2">
      <c r="A264" s="3" t="s">
        <v>5</v>
      </c>
      <c r="B264" s="10"/>
      <c r="C264" s="10">
        <v>41.2</v>
      </c>
      <c r="D264" s="10">
        <v>55</v>
      </c>
      <c r="E264" s="10">
        <v>73.400000000000006</v>
      </c>
      <c r="F264" s="10">
        <v>98</v>
      </c>
    </row>
    <row r="265" spans="1:6" x14ac:dyDescent="0.2">
      <c r="A265" s="3" t="s">
        <v>31</v>
      </c>
      <c r="C265" s="9">
        <f>(C262*386.4)/((2*41.5*C264)^2)</f>
        <v>0</v>
      </c>
      <c r="D265" s="9">
        <f>(D262*386.4)/((2*41.5*D264)^2)</f>
        <v>0</v>
      </c>
      <c r="E265" s="9">
        <f>(E262*386.4)/((2*41.5*E264)^2)</f>
        <v>0</v>
      </c>
      <c r="F265" s="9">
        <f>(F262*386.4)/((2*41.5*F264)^2)</f>
        <v>0</v>
      </c>
    </row>
    <row r="266" spans="1:6" x14ac:dyDescent="0.2">
      <c r="A266" s="3"/>
      <c r="B266" s="10"/>
      <c r="C266" s="10"/>
      <c r="D266" s="10"/>
      <c r="E266" s="10"/>
      <c r="F266" s="10"/>
    </row>
    <row r="267" spans="1:6" x14ac:dyDescent="0.2">
      <c r="A267" s="3"/>
    </row>
    <row r="268" spans="1:6" x14ac:dyDescent="0.2">
      <c r="A268" s="7" t="s">
        <v>78</v>
      </c>
      <c r="B268" s="10"/>
      <c r="C268" s="10"/>
      <c r="D268" s="10"/>
      <c r="E268" s="10"/>
      <c r="F268" s="10"/>
    </row>
    <row r="269" spans="1:6" x14ac:dyDescent="0.2">
      <c r="A269" s="3"/>
      <c r="B269" s="10"/>
      <c r="C269" s="10" t="s">
        <v>1</v>
      </c>
      <c r="D269" s="10" t="s">
        <v>2</v>
      </c>
      <c r="E269" s="10" t="s">
        <v>3</v>
      </c>
      <c r="F269" s="10" t="s">
        <v>4</v>
      </c>
    </row>
    <row r="270" spans="1:6" x14ac:dyDescent="0.2">
      <c r="A270" s="3" t="s">
        <v>10</v>
      </c>
      <c r="C270" s="9">
        <f>C271*2.2</f>
        <v>0</v>
      </c>
      <c r="D270" s="9">
        <f>D271*2.2</f>
        <v>0</v>
      </c>
      <c r="E270" s="9">
        <f>E271*2.2</f>
        <v>0</v>
      </c>
      <c r="F270" s="9">
        <f>F271*2.2</f>
        <v>0</v>
      </c>
    </row>
    <row r="271" spans="1:6" x14ac:dyDescent="0.2">
      <c r="A271" s="3" t="s">
        <v>11</v>
      </c>
      <c r="B271" s="10"/>
      <c r="C271" s="10"/>
      <c r="D271" s="10"/>
      <c r="E271" s="10"/>
      <c r="F271" s="10"/>
    </row>
    <row r="272" spans="1:6" x14ac:dyDescent="0.2">
      <c r="A272" s="3" t="s">
        <v>5</v>
      </c>
      <c r="B272" s="10"/>
      <c r="C272" s="10">
        <v>41.2</v>
      </c>
      <c r="D272" s="10">
        <v>55</v>
      </c>
      <c r="E272" s="10">
        <v>73.400000000000006</v>
      </c>
      <c r="F272" s="10">
        <v>98</v>
      </c>
    </row>
    <row r="273" spans="1:6" x14ac:dyDescent="0.2">
      <c r="A273" s="3" t="s">
        <v>31</v>
      </c>
      <c r="C273" s="9">
        <f>(C270*386.4)/((2*41.5*C272)^2)</f>
        <v>0</v>
      </c>
      <c r="D273" s="9">
        <f>(D270*386.4)/((2*41.5*D272)^2)</f>
        <v>0</v>
      </c>
      <c r="E273" s="9">
        <f>(E270*386.4)/((2*41.5*E272)^2)</f>
        <v>0</v>
      </c>
      <c r="F273" s="9">
        <f>(F270*386.4)/((2*41.5*F272)^2)</f>
        <v>0</v>
      </c>
    </row>
    <row r="275" spans="1:6" x14ac:dyDescent="0.2">
      <c r="A275" s="7" t="s">
        <v>79</v>
      </c>
      <c r="B275" s="10"/>
      <c r="C275" s="10"/>
      <c r="D275" s="10"/>
      <c r="E275" s="10"/>
      <c r="F275" s="10"/>
    </row>
    <row r="276" spans="1:6" x14ac:dyDescent="0.2">
      <c r="A276" s="3"/>
      <c r="B276" s="10"/>
      <c r="C276" s="10" t="s">
        <v>9</v>
      </c>
      <c r="D276" s="10" t="s">
        <v>6</v>
      </c>
      <c r="E276" s="10" t="s">
        <v>1</v>
      </c>
      <c r="F276" s="10" t="s">
        <v>2</v>
      </c>
    </row>
    <row r="277" spans="1:6" x14ac:dyDescent="0.2">
      <c r="A277" s="3" t="s">
        <v>10</v>
      </c>
      <c r="B277" s="10"/>
      <c r="C277" s="9">
        <f>C278*2.2</f>
        <v>0</v>
      </c>
      <c r="D277" s="9">
        <f>D278*2.2</f>
        <v>0</v>
      </c>
      <c r="E277" s="9">
        <f>E278*2.2</f>
        <v>0</v>
      </c>
      <c r="F277" s="9">
        <f>F278*2.2</f>
        <v>0</v>
      </c>
    </row>
    <row r="278" spans="1:6" x14ac:dyDescent="0.2">
      <c r="A278" s="3" t="s">
        <v>11</v>
      </c>
      <c r="B278" s="10"/>
      <c r="C278" s="10"/>
      <c r="D278" s="10"/>
      <c r="E278" s="10"/>
      <c r="F278" s="10"/>
    </row>
    <row r="279" spans="1:6" x14ac:dyDescent="0.2">
      <c r="A279" s="3" t="s">
        <v>5</v>
      </c>
      <c r="B279" s="10"/>
      <c r="C279" s="9">
        <v>46.2</v>
      </c>
      <c r="D279" s="9">
        <v>61.7</v>
      </c>
      <c r="E279" s="9">
        <v>82.4</v>
      </c>
      <c r="F279" s="9">
        <v>110</v>
      </c>
    </row>
    <row r="280" spans="1:6" x14ac:dyDescent="0.2">
      <c r="A280" s="3" t="s">
        <v>31</v>
      </c>
      <c r="C280" s="9">
        <f>(C277*386.4)/((2*41.5*C279)^2)</f>
        <v>0</v>
      </c>
      <c r="D280" s="9">
        <f>(D277*386.4)/((2*41.5*D279)^2)</f>
        <v>0</v>
      </c>
      <c r="E280" s="9">
        <f>(E277*386.4)/((2*41.5*E279)^2)</f>
        <v>0</v>
      </c>
      <c r="F280" s="9">
        <f>(F277*386.4)/((2*41.5*F279)^2)</f>
        <v>0</v>
      </c>
    </row>
  </sheetData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C5E77-66B5-2E4C-9BAF-9F88EB155CC1}">
  <dimension ref="A1:A8"/>
  <sheetViews>
    <sheetView workbookViewId="0">
      <selection activeCell="E36" sqref="E36"/>
    </sheetView>
  </sheetViews>
  <sheetFormatPr baseColWidth="10" defaultRowHeight="16" x14ac:dyDescent="0.2"/>
  <sheetData>
    <row r="1" spans="1:1" x14ac:dyDescent="0.2">
      <c r="A1" t="s">
        <v>16</v>
      </c>
    </row>
    <row r="2" spans="1:1" x14ac:dyDescent="0.2">
      <c r="A2" t="s">
        <v>14</v>
      </c>
    </row>
    <row r="3" spans="1:1" x14ac:dyDescent="0.2">
      <c r="A3" t="s">
        <v>13</v>
      </c>
    </row>
    <row r="4" spans="1:1" x14ac:dyDescent="0.2">
      <c r="A4" s="1" t="s">
        <v>15</v>
      </c>
    </row>
    <row r="7" spans="1:1" x14ac:dyDescent="0.2">
      <c r="A7" t="s">
        <v>17</v>
      </c>
    </row>
    <row r="8" spans="1:1" x14ac:dyDescent="0.2">
      <c r="A8" t="s">
        <v>18</v>
      </c>
    </row>
  </sheetData>
  <hyperlinks>
    <hyperlink ref="A4" r:id="rId1" xr:uid="{E10BB2C6-0117-E843-A687-0F9290BF073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Tension</vt:lpstr>
      <vt:lpstr>Links and formulae used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2020-05-26T14:54:49Z</dcterms:created>
  <dcterms:modified xsi:type="dcterms:W3CDTF">2020-08-26T17:56:50Z</dcterms:modified>
</cp:coreProperties>
</file>