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26"/>
  <workbookPr filterPrivacy="1"/>
  <bookViews>
    <workbookView xWindow="0" yWindow="0" windowWidth="22260" windowHeight="1264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I4" i="1"/>
  <c r="I3" i="1"/>
  <c r="I2" i="1"/>
  <c r="H5" i="1" l="1"/>
  <c r="G4" i="1"/>
  <c r="H3" i="1"/>
  <c r="G2" i="1"/>
  <c r="G8" i="1"/>
  <c r="G9" i="1"/>
  <c r="G10" i="1"/>
  <c r="G11" i="1"/>
  <c r="D4" i="1"/>
  <c r="D2" i="1"/>
  <c r="B10" i="1"/>
  <c r="C10" i="1"/>
  <c r="C11" i="1"/>
  <c r="C9" i="1"/>
  <c r="C8" i="1"/>
  <c r="D3" i="1"/>
  <c r="G3" i="1" l="1"/>
  <c r="H2" i="1"/>
  <c r="G5" i="1"/>
  <c r="H4" i="1"/>
  <c r="G12" i="1"/>
  <c r="H12" i="1" s="1"/>
</calcChain>
</file>

<file path=xl/sharedStrings.xml><?xml version="1.0" encoding="utf-8"?>
<sst xmlns="http://schemas.openxmlformats.org/spreadsheetml/2006/main" count="18" uniqueCount="18">
  <si>
    <t>tempo final</t>
  </si>
  <si>
    <t>min</t>
  </si>
  <si>
    <t>compassos</t>
  </si>
  <si>
    <t>bpm</t>
  </si>
  <si>
    <t>#</t>
  </si>
  <si>
    <t>total</t>
  </si>
  <si>
    <t>tempo inicial</t>
  </si>
  <si>
    <t>duração total</t>
  </si>
  <si>
    <t>minut</t>
  </si>
  <si>
    <t>comp inicial</t>
  </si>
  <si>
    <t>duração minut</t>
  </si>
  <si>
    <t>comp final</t>
  </si>
  <si>
    <t># de compassos</t>
  </si>
  <si>
    <t>Seg</t>
  </si>
  <si>
    <t>measure #</t>
  </si>
  <si>
    <t>Initial Second</t>
  </si>
  <si>
    <t>Sec</t>
  </si>
  <si>
    <t>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</si>
</sst>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0" fontId="0" fillId="0" borderId="1" xfId="0" applyBorder="1"/>
    <xf numFmtId="0" fontId="0" fillId="0" borderId="0" xfId="0" applyFill="1" applyBorder="1"/>
    <xf numFmtId="1" fontId="2" fillId="0" borderId="0" xfId="0" applyNumberFormat="1" applyFont="1"/>
    <xf numFmtId="1" fontId="2" fillId="0" borderId="0" xfId="0" applyNumberFormat="1" applyFon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right"/>
    </xf>
    <xf numFmtId="1" fontId="2" fillId="2" borderId="0" xfId="0" applyNumberFormat="1" applyFont="1" applyFill="1"/>
    <xf numFmtId="1" fontId="2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/>
    </xf>
    <xf numFmtId="0" fontId="1" fillId="2" borderId="0" xfId="0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F1" workbookViewId="0">
      <selection activeCell="G2" sqref="G2"/>
    </sheetView>
  </sheetViews>
  <sheetFormatPr defaultRowHeight="15" x14ac:dyDescent="0.25"/>
  <cols>
    <col min="3" max="3" width="16.5703125" customWidth="1"/>
    <col min="4" max="4" width="13" customWidth="1"/>
    <col min="5" max="5" width="10.85546875" customWidth="1"/>
    <col min="6" max="6" width="13.140625" customWidth="1"/>
    <col min="7" max="7" width="9.85546875" customWidth="1"/>
  </cols>
  <sheetData>
    <row r="1" spans="1:9" x14ac:dyDescent="0.25">
      <c r="D1" t="s">
        <v>8</v>
      </c>
      <c r="F1" s="10" t="s">
        <v>14</v>
      </c>
      <c r="G1" s="7" t="s">
        <v>17</v>
      </c>
      <c r="H1" s="6" t="s">
        <v>16</v>
      </c>
      <c r="I1" t="s">
        <v>1</v>
      </c>
    </row>
    <row r="2" spans="1:9" x14ac:dyDescent="0.25">
      <c r="A2" t="s">
        <v>6</v>
      </c>
      <c r="C2" s="1">
        <v>2.0833333333333333E-3</v>
      </c>
      <c r="D2">
        <f>3/60</f>
        <v>0.05</v>
      </c>
      <c r="F2" s="11">
        <v>39</v>
      </c>
      <c r="G2" s="8" t="str">
        <f>IF($F$2&lt;=32,INT(I2),"")</f>
        <v/>
      </c>
      <c r="H2" s="9" t="str">
        <f>IF($F$2&lt;=32,(I2-INT(I2))*60,"")</f>
        <v/>
      </c>
      <c r="I2" t="str">
        <f>IF($F$2&lt;=32,($F$2-1)/C8*G8+F5/60,"")</f>
        <v/>
      </c>
    </row>
    <row r="3" spans="1:9" x14ac:dyDescent="0.25">
      <c r="A3" t="s">
        <v>0</v>
      </c>
      <c r="C3" s="1">
        <v>0.26597222222222222</v>
      </c>
      <c r="D3">
        <f>6+23/60</f>
        <v>6.3833333333333337</v>
      </c>
      <c r="F3" s="10"/>
      <c r="G3" s="8">
        <f>IF(AND($F$2&gt;32,$F$2&lt;=68),INT(I3),"")</f>
        <v>1</v>
      </c>
      <c r="H3" s="9">
        <f>IF(AND($F$2&gt;32,$F$2&lt;=68),(I3-INT(I3))*60,"")</f>
        <v>53.58620689655173</v>
      </c>
      <c r="I3">
        <f>IF(AND($F$2&gt;32,$F$2&lt;=68),G8+F5/60+($F$2-C8-1)/C9*G9,"")</f>
        <v>1.8931034482758622</v>
      </c>
    </row>
    <row r="4" spans="1:9" x14ac:dyDescent="0.25">
      <c r="A4" t="s">
        <v>7</v>
      </c>
      <c r="C4" s="1"/>
      <c r="D4">
        <f>D3-D2</f>
        <v>6.3333333333333339</v>
      </c>
      <c r="F4" s="10" t="s">
        <v>15</v>
      </c>
      <c r="G4" s="8" t="str">
        <f>IF(AND($F$2&gt;68,$F$2&lt;=139),INT(I4),"")</f>
        <v/>
      </c>
      <c r="H4" s="9" t="str">
        <f>IF(AND($F$2&gt;68,$F$2&lt;=139),(I4-INT(I4))*60,"")</f>
        <v/>
      </c>
      <c r="I4" t="str">
        <f>IF(AND($F$2&gt;68,$F$2&lt;=139),G8+G9+F5/60+($F$2-C9-C8-1)/C10*G10,"")</f>
        <v/>
      </c>
    </row>
    <row r="5" spans="1:9" x14ac:dyDescent="0.25">
      <c r="A5" t="s">
        <v>2</v>
      </c>
      <c r="C5" t="s">
        <v>4</v>
      </c>
      <c r="D5">
        <v>164</v>
      </c>
      <c r="F5" s="11">
        <v>16</v>
      </c>
      <c r="G5" s="8" t="str">
        <f>IF($F$2&gt;139,INT(I5),"")</f>
        <v/>
      </c>
      <c r="H5" s="9" t="str">
        <f>IF($F$2&gt;139,(I5-INT(I5))*60,"")</f>
        <v/>
      </c>
      <c r="I5" t="str">
        <f>IF($F$2&gt;139,G9+G10+G8+F5/60+($F$2-C10-C9-C8-1)/C11*G11,"")</f>
        <v/>
      </c>
    </row>
    <row r="6" spans="1:9" x14ac:dyDescent="0.25">
      <c r="C6" s="12" t="s">
        <v>12</v>
      </c>
      <c r="G6" s="4"/>
      <c r="H6" s="5"/>
    </row>
    <row r="7" spans="1:9" x14ac:dyDescent="0.25">
      <c r="C7" s="12"/>
      <c r="D7" t="s">
        <v>9</v>
      </c>
      <c r="E7" t="s">
        <v>11</v>
      </c>
      <c r="F7" t="s">
        <v>3</v>
      </c>
      <c r="G7" t="s">
        <v>10</v>
      </c>
    </row>
    <row r="8" spans="1:9" x14ac:dyDescent="0.25">
      <c r="C8">
        <f>E8-D8+1</f>
        <v>31.75</v>
      </c>
      <c r="D8">
        <v>1</v>
      </c>
      <c r="E8">
        <v>31.75</v>
      </c>
      <c r="F8">
        <v>87</v>
      </c>
      <c r="G8">
        <f>C8/F8*4</f>
        <v>1.4597701149425288</v>
      </c>
    </row>
    <row r="9" spans="1:9" x14ac:dyDescent="0.25">
      <c r="B9" t="s">
        <v>5</v>
      </c>
      <c r="C9">
        <f>E9-D9+1</f>
        <v>36</v>
      </c>
      <c r="D9">
        <v>33</v>
      </c>
      <c r="E9">
        <v>68</v>
      </c>
      <c r="F9">
        <v>150</v>
      </c>
      <c r="G9">
        <f t="shared" ref="G9:G11" si="0">C9/F9*4</f>
        <v>0.96</v>
      </c>
    </row>
    <row r="10" spans="1:9" x14ac:dyDescent="0.25">
      <c r="B10">
        <f>SUM(C8:C11)</f>
        <v>163.75</v>
      </c>
      <c r="C10">
        <f>E10-D10+1</f>
        <v>71</v>
      </c>
      <c r="D10">
        <v>69</v>
      </c>
      <c r="E10">
        <v>139</v>
      </c>
      <c r="F10">
        <v>89</v>
      </c>
      <c r="G10">
        <f t="shared" si="0"/>
        <v>3.191011235955056</v>
      </c>
    </row>
    <row r="11" spans="1:9" x14ac:dyDescent="0.25">
      <c r="C11">
        <f>E11-D11+1</f>
        <v>25</v>
      </c>
      <c r="D11">
        <v>140</v>
      </c>
      <c r="E11">
        <v>164</v>
      </c>
      <c r="F11">
        <v>150</v>
      </c>
      <c r="G11" s="2">
        <f t="shared" si="0"/>
        <v>0.66666666666666663</v>
      </c>
    </row>
    <row r="12" spans="1:9" x14ac:dyDescent="0.25">
      <c r="G12" s="3">
        <f>SUM(G8:G11)</f>
        <v>6.277448017564252</v>
      </c>
      <c r="H12">
        <f>(G12-D4)*60</f>
        <v>-3.3531189461449173</v>
      </c>
      <c r="I12" t="s">
        <v>13</v>
      </c>
    </row>
  </sheetData>
  <sheetProtection sheet="1" objects="1" scenarios="1"/>
  <mergeCells count="1">
    <mergeCell ref="C6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2017-08-29T22:36:05Z</dcterms:modified>
</cp:coreProperties>
</file>